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5 ea seadus/Ülekantavad/"/>
    </mc:Choice>
  </mc:AlternateContent>
  <xr:revisionPtr revIDLastSave="1840" documentId="8_{02FD1993-CFC2-4C17-B83F-4AC8C59CCB7D}" xr6:coauthVersionLast="47" xr6:coauthVersionMax="47" xr10:uidLastSave="{AA4943F2-DBDF-498F-9582-F21D3A6E9034}"/>
  <bookViews>
    <workbookView xWindow="28680" yWindow="1620" windowWidth="29040" windowHeight="15720" xr2:uid="{00000000-000D-0000-FFFF-FFFF00000000}"/>
  </bookViews>
  <sheets>
    <sheet name="KOOND_2024_ylek_02.05" sheetId="6" r:id="rId1"/>
    <sheet name="Asutustega_25.03" sheetId="5" state="hidden" r:id="rId2"/>
  </sheets>
  <definedNames>
    <definedName name="_xlnm._FilterDatabase" localSheetId="1" hidden="1">Asutustega_25.03!$A$2:$Z$273</definedName>
    <definedName name="_xlnm._FilterDatabase" localSheetId="0" hidden="1">KOOND_2024_ylek_02.05!$A$6:$AC$208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6" l="1"/>
  <c r="W17" i="6" s="1"/>
  <c r="W208" i="6"/>
  <c r="W8" i="6"/>
  <c r="W9" i="6"/>
  <c r="W10" i="6"/>
  <c r="W11" i="6"/>
  <c r="W12" i="6"/>
  <c r="W13" i="6"/>
  <c r="W14" i="6"/>
  <c r="W15" i="6"/>
  <c r="W16" i="6"/>
  <c r="W18" i="6"/>
  <c r="W19" i="6"/>
  <c r="W22" i="6"/>
  <c r="W23" i="6"/>
  <c r="W25" i="6"/>
  <c r="W26" i="6"/>
  <c r="W27" i="6"/>
  <c r="W29" i="6"/>
  <c r="W30" i="6"/>
  <c r="W31" i="6"/>
  <c r="W32" i="6"/>
  <c r="W33" i="6"/>
  <c r="W35" i="6"/>
  <c r="W37" i="6"/>
  <c r="W40" i="6"/>
  <c r="W41" i="6"/>
  <c r="W42" i="6"/>
  <c r="W44" i="6"/>
  <c r="W47" i="6"/>
  <c r="W48" i="6"/>
  <c r="W49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5" i="6"/>
  <c r="W146" i="6"/>
  <c r="W147" i="6"/>
  <c r="W148" i="6"/>
  <c r="W151" i="6"/>
  <c r="W154" i="6"/>
  <c r="W155" i="6"/>
  <c r="W156" i="6"/>
  <c r="W157" i="6"/>
  <c r="W159" i="6"/>
  <c r="W161" i="6"/>
  <c r="W162" i="6"/>
  <c r="W163" i="6"/>
  <c r="W164" i="6"/>
  <c r="W168" i="6"/>
  <c r="W169" i="6"/>
  <c r="W172" i="6"/>
  <c r="W173" i="6"/>
  <c r="W174" i="6"/>
  <c r="W175" i="6"/>
  <c r="W177" i="6"/>
  <c r="W181" i="6"/>
  <c r="W182" i="6"/>
  <c r="W187" i="6"/>
  <c r="W189" i="6"/>
  <c r="W190" i="6"/>
  <c r="W192" i="6"/>
  <c r="W193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7" i="6"/>
  <c r="V5" i="6"/>
  <c r="U200" i="6"/>
  <c r="U199" i="6"/>
  <c r="T162" i="6" l="1"/>
  <c r="P126" i="6" l="1"/>
  <c r="Y126" i="6" s="1"/>
  <c r="P35" i="6"/>
  <c r="Y35" i="6" s="1"/>
  <c r="O160" i="6" l="1"/>
  <c r="Q101" i="6"/>
  <c r="Z101" i="6" s="1"/>
  <c r="P101" i="6"/>
  <c r="Q10" i="6"/>
  <c r="P202" i="6"/>
  <c r="P203" i="6"/>
  <c r="P204" i="6"/>
  <c r="P205" i="6"/>
  <c r="P206" i="6"/>
  <c r="P207" i="6"/>
  <c r="P208" i="6"/>
  <c r="Q175" i="6"/>
  <c r="T191" i="6" l="1"/>
  <c r="W191" i="6" s="1"/>
  <c r="T184" i="6"/>
  <c r="W184" i="6" s="1"/>
  <c r="Y175" i="6" l="1"/>
  <c r="P166" i="5"/>
  <c r="N165" i="5"/>
  <c r="P165" i="5" s="1"/>
  <c r="N189" i="5"/>
  <c r="P189" i="5" s="1"/>
  <c r="Q146" i="6" l="1"/>
  <c r="Q186" i="6" l="1"/>
  <c r="Q187" i="6"/>
  <c r="Q188" i="6"/>
  <c r="Q189" i="6"/>
  <c r="Q190" i="6"/>
  <c r="Q192" i="6"/>
  <c r="Q193" i="6"/>
  <c r="Q194" i="6"/>
  <c r="Q185" i="6"/>
  <c r="T185" i="6" s="1"/>
  <c r="W185" i="6" s="1"/>
  <c r="Q128" i="6"/>
  <c r="Z128" i="6" s="1"/>
  <c r="Q130" i="6"/>
  <c r="U130" i="6" s="1"/>
  <c r="W130" i="6" s="1"/>
  <c r="Q131" i="6"/>
  <c r="Q132" i="6"/>
  <c r="Q133" i="6"/>
  <c r="Q134" i="6"/>
  <c r="Q135" i="6"/>
  <c r="Z135" i="6" s="1"/>
  <c r="Q136" i="6"/>
  <c r="Z136" i="6" s="1"/>
  <c r="Q137" i="6"/>
  <c r="Q138" i="6"/>
  <c r="Q139" i="6"/>
  <c r="Q140" i="6"/>
  <c r="Q141" i="6"/>
  <c r="Z141" i="6" s="1"/>
  <c r="Q142" i="6"/>
  <c r="Z142" i="6" s="1"/>
  <c r="Q143" i="6"/>
  <c r="T143" i="6" s="1"/>
  <c r="W143" i="6" s="1"/>
  <c r="Q144" i="6"/>
  <c r="Q145" i="6"/>
  <c r="Q147" i="6"/>
  <c r="Q148" i="6"/>
  <c r="Q149" i="6"/>
  <c r="Q150" i="6"/>
  <c r="Q151" i="6"/>
  <c r="Q152" i="6"/>
  <c r="T152" i="6" s="1"/>
  <c r="W152" i="6" s="1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T165" i="6" s="1"/>
  <c r="W165" i="6" s="1"/>
  <c r="Q166" i="6"/>
  <c r="T166" i="6" s="1"/>
  <c r="W166" i="6" s="1"/>
  <c r="Q167" i="6"/>
  <c r="Q168" i="6"/>
  <c r="Q170" i="6"/>
  <c r="T170" i="6" s="1"/>
  <c r="W170" i="6" s="1"/>
  <c r="Q171" i="6"/>
  <c r="Q172" i="6"/>
  <c r="Q173" i="6"/>
  <c r="Q174" i="6"/>
  <c r="Q176" i="6"/>
  <c r="Q177" i="6"/>
  <c r="Q178" i="6"/>
  <c r="T178" i="6" s="1"/>
  <c r="W178" i="6" s="1"/>
  <c r="Q179" i="6"/>
  <c r="T179" i="6" s="1"/>
  <c r="W179" i="6" s="1"/>
  <c r="Q180" i="6"/>
  <c r="Q181" i="6"/>
  <c r="Q182" i="6"/>
  <c r="Q183" i="6"/>
  <c r="T183" i="6" s="1"/>
  <c r="W183" i="6" s="1"/>
  <c r="Q127" i="6"/>
  <c r="Z127" i="6" s="1"/>
  <c r="Q120" i="6"/>
  <c r="Q121" i="6"/>
  <c r="Q122" i="6"/>
  <c r="Z122" i="6" s="1"/>
  <c r="Q123" i="6"/>
  <c r="Q125" i="6"/>
  <c r="Q119" i="6"/>
  <c r="Q89" i="6"/>
  <c r="Z89" i="6" s="1"/>
  <c r="Q90" i="6"/>
  <c r="Z90" i="6" s="1"/>
  <c r="Q91" i="6"/>
  <c r="Q92" i="6"/>
  <c r="Q93" i="6"/>
  <c r="Q94" i="6"/>
  <c r="T94" i="6" s="1"/>
  <c r="W94" i="6" s="1"/>
  <c r="Q95" i="6"/>
  <c r="Z95" i="6" s="1"/>
  <c r="Q96" i="6"/>
  <c r="Z96" i="6" s="1"/>
  <c r="Q99" i="6"/>
  <c r="Z99" i="6" s="1"/>
  <c r="Q100" i="6"/>
  <c r="Z100" i="6" s="1"/>
  <c r="Q102" i="6"/>
  <c r="Q103" i="6"/>
  <c r="Q104" i="6"/>
  <c r="Q105" i="6"/>
  <c r="Q106" i="6"/>
  <c r="Z106" i="6" s="1"/>
  <c r="Q107" i="6"/>
  <c r="Z107" i="6" s="1"/>
  <c r="Q108" i="6"/>
  <c r="Q109" i="6"/>
  <c r="Q110" i="6"/>
  <c r="Q111" i="6"/>
  <c r="Q112" i="6"/>
  <c r="Q113" i="6"/>
  <c r="Q116" i="6"/>
  <c r="Z116" i="6" s="1"/>
  <c r="Q117" i="6"/>
  <c r="Z117" i="6" s="1"/>
  <c r="Q73" i="6"/>
  <c r="Z73" i="6" s="1"/>
  <c r="Q74" i="6"/>
  <c r="Z74" i="6" s="1"/>
  <c r="Q75" i="6"/>
  <c r="Z75" i="6" s="1"/>
  <c r="Q81" i="6"/>
  <c r="Q82" i="6"/>
  <c r="Q72" i="6"/>
  <c r="Z72" i="6" s="1"/>
  <c r="Q38" i="6"/>
  <c r="T38" i="6" s="1"/>
  <c r="W38" i="6" s="1"/>
  <c r="Q39" i="6"/>
  <c r="Q40" i="6"/>
  <c r="Q41" i="6"/>
  <c r="Q43" i="6"/>
  <c r="Q44" i="6"/>
  <c r="Q49" i="6"/>
  <c r="Q45" i="6"/>
  <c r="T45" i="6" s="1"/>
  <c r="Q46" i="6"/>
  <c r="Q47" i="6"/>
  <c r="Q48" i="6"/>
  <c r="Q50" i="6"/>
  <c r="Q51" i="6"/>
  <c r="Q54" i="6"/>
  <c r="Q55" i="6"/>
  <c r="Q56" i="6"/>
  <c r="Q57" i="6"/>
  <c r="Q58" i="6"/>
  <c r="Q59" i="6"/>
  <c r="Z59" i="6" s="1"/>
  <c r="Q60" i="6"/>
  <c r="Z60" i="6" s="1"/>
  <c r="Q63" i="6"/>
  <c r="Z63" i="6" s="1"/>
  <c r="Q64" i="6"/>
  <c r="Z64" i="6" s="1"/>
  <c r="Q65" i="6"/>
  <c r="Q66" i="6"/>
  <c r="Q67" i="6"/>
  <c r="Q68" i="6"/>
  <c r="Q69" i="6"/>
  <c r="Z69" i="6" s="1"/>
  <c r="Q70" i="6"/>
  <c r="Q42" i="6"/>
  <c r="Y42" i="6" s="1"/>
  <c r="Q21" i="6"/>
  <c r="Q22" i="6"/>
  <c r="Q16" i="6"/>
  <c r="Q17" i="6"/>
  <c r="Q18" i="6"/>
  <c r="Q19" i="6"/>
  <c r="Q23" i="6"/>
  <c r="Q24" i="6"/>
  <c r="Q25" i="6"/>
  <c r="Q26" i="6"/>
  <c r="Q27" i="6"/>
  <c r="Q28" i="6"/>
  <c r="Q29" i="6"/>
  <c r="Q34" i="6"/>
  <c r="U34" i="6" s="1"/>
  <c r="W34" i="6" s="1"/>
  <c r="Q36" i="6"/>
  <c r="Q37" i="6"/>
  <c r="Q30" i="6"/>
  <c r="Q31" i="6"/>
  <c r="Q32" i="6"/>
  <c r="Q33" i="6"/>
  <c r="Q20" i="6"/>
  <c r="U20" i="6" s="1"/>
  <c r="W20" i="6" s="1"/>
  <c r="Z10" i="6"/>
  <c r="Y11" i="6"/>
  <c r="T194" i="6" l="1"/>
  <c r="T160" i="6"/>
  <c r="T149" i="6"/>
  <c r="W149" i="6" s="1"/>
  <c r="T39" i="6"/>
  <c r="T46" i="6"/>
  <c r="W46" i="6" s="1"/>
  <c r="W39" i="6"/>
  <c r="W45" i="6"/>
  <c r="T180" i="6"/>
  <c r="W180" i="6" s="1"/>
  <c r="T171" i="6"/>
  <c r="W171" i="6" s="1"/>
  <c r="W160" i="6"/>
  <c r="T186" i="6"/>
  <c r="W186" i="6" s="1"/>
  <c r="T176" i="6"/>
  <c r="W176" i="6" s="1"/>
  <c r="T167" i="6"/>
  <c r="W167" i="6" s="1"/>
  <c r="T158" i="6"/>
  <c r="W158" i="6" s="1"/>
  <c r="T150" i="6"/>
  <c r="W150" i="6" s="1"/>
  <c r="T144" i="6"/>
  <c r="W144" i="6" s="1"/>
  <c r="Z54" i="6"/>
  <c r="T50" i="6"/>
  <c r="W50" i="6" s="1"/>
  <c r="T43" i="6"/>
  <c r="W43" i="6" s="1"/>
  <c r="T36" i="6"/>
  <c r="W36" i="6" s="1"/>
  <c r="T28" i="6"/>
  <c r="W28" i="6" s="1"/>
  <c r="T24" i="6"/>
  <c r="W24" i="6" s="1"/>
  <c r="T21" i="6"/>
  <c r="W21" i="6" s="1"/>
  <c r="T153" i="6"/>
  <c r="W153" i="6" s="1"/>
  <c r="T188" i="6"/>
  <c r="W188" i="6" s="1"/>
  <c r="W194" i="6"/>
  <c r="Z110" i="6"/>
  <c r="Z109" i="6"/>
  <c r="Z65" i="6"/>
  <c r="Z119" i="6"/>
  <c r="Z137" i="6"/>
  <c r="Z131" i="6"/>
  <c r="Z102" i="6"/>
  <c r="Z91" i="6"/>
  <c r="Z82" i="6"/>
  <c r="T5" i="6" l="1"/>
  <c r="Z5" i="6"/>
  <c r="N5" i="6"/>
  <c r="O5" i="6"/>
  <c r="U5" i="6"/>
  <c r="M5" i="6"/>
  <c r="P107" i="6"/>
  <c r="P106" i="6"/>
  <c r="P108" i="6"/>
  <c r="P120" i="6"/>
  <c r="P135" i="6"/>
  <c r="P141" i="6"/>
  <c r="P132" i="6"/>
  <c r="P112" i="6"/>
  <c r="P49" i="6"/>
  <c r="P121" i="6"/>
  <c r="P20" i="6"/>
  <c r="P21" i="6"/>
  <c r="P22" i="6"/>
  <c r="P23" i="6"/>
  <c r="P24" i="6"/>
  <c r="P138" i="6"/>
  <c r="P140" i="6"/>
  <c r="P16" i="6"/>
  <c r="P109" i="6"/>
  <c r="P25" i="6"/>
  <c r="P123" i="6"/>
  <c r="P29" i="6"/>
  <c r="P56" i="6"/>
  <c r="P122" i="6"/>
  <c r="P34" i="6"/>
  <c r="P36" i="6"/>
  <c r="P37" i="6"/>
  <c r="P38" i="6"/>
  <c r="P39" i="6"/>
  <c r="P40" i="6"/>
  <c r="P41" i="6"/>
  <c r="P42" i="6"/>
  <c r="P43" i="6"/>
  <c r="P44" i="6"/>
  <c r="P8" i="6"/>
  <c r="Q8" i="6" s="1"/>
  <c r="P143" i="6"/>
  <c r="P7" i="6"/>
  <c r="P133" i="6"/>
  <c r="P113" i="6"/>
  <c r="P111" i="6"/>
  <c r="P46" i="6"/>
  <c r="P139" i="6"/>
  <c r="P144" i="6"/>
  <c r="P51" i="6"/>
  <c r="P125" i="6"/>
  <c r="P137" i="6"/>
  <c r="P136" i="6"/>
  <c r="P50" i="6"/>
  <c r="P32" i="6"/>
  <c r="P64" i="6"/>
  <c r="P65" i="6"/>
  <c r="P66" i="6"/>
  <c r="P67" i="6"/>
  <c r="P68" i="6"/>
  <c r="P70" i="6"/>
  <c r="P72" i="6"/>
  <c r="P73" i="6"/>
  <c r="P89" i="6"/>
  <c r="P90" i="6"/>
  <c r="P91" i="6"/>
  <c r="P92" i="6"/>
  <c r="P93" i="6"/>
  <c r="P94" i="6"/>
  <c r="P95" i="6"/>
  <c r="P96" i="6"/>
  <c r="P102" i="6"/>
  <c r="P103" i="6"/>
  <c r="P104" i="6"/>
  <c r="P105" i="6"/>
  <c r="P45" i="6"/>
  <c r="P10" i="6"/>
  <c r="P147" i="6"/>
  <c r="P69" i="6"/>
  <c r="P26" i="6"/>
  <c r="P11" i="6"/>
  <c r="P27" i="6"/>
  <c r="P59" i="6"/>
  <c r="P119" i="6"/>
  <c r="P48" i="6"/>
  <c r="P28" i="6"/>
  <c r="P47" i="6"/>
  <c r="P110" i="6"/>
  <c r="P134" i="6"/>
  <c r="P145" i="6"/>
  <c r="P33" i="6"/>
  <c r="P17" i="6"/>
  <c r="P30" i="6"/>
  <c r="P131" i="6"/>
  <c r="P128" i="6"/>
  <c r="P127" i="6"/>
  <c r="P57" i="6"/>
  <c r="P31" i="6"/>
  <c r="P142" i="6"/>
  <c r="P18" i="6"/>
  <c r="P9" i="6"/>
  <c r="P19" i="6"/>
  <c r="P60" i="6"/>
  <c r="P58" i="6"/>
  <c r="P55" i="6"/>
  <c r="P54" i="6"/>
  <c r="P148" i="6"/>
  <c r="P63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75" i="6"/>
  <c r="P170" i="6"/>
  <c r="P171" i="6"/>
  <c r="P172" i="6"/>
  <c r="P173" i="6"/>
  <c r="P174" i="6"/>
  <c r="P176" i="6"/>
  <c r="P177" i="6"/>
  <c r="P178" i="6"/>
  <c r="P179" i="6"/>
  <c r="P180" i="6"/>
  <c r="P181" i="6"/>
  <c r="P182" i="6"/>
  <c r="P183" i="6"/>
  <c r="P185" i="6"/>
  <c r="P186" i="6"/>
  <c r="P187" i="6"/>
  <c r="P188" i="6"/>
  <c r="P195" i="6"/>
  <c r="P88" i="6"/>
  <c r="X88" i="6" s="1"/>
  <c r="P87" i="6"/>
  <c r="X87" i="6" s="1"/>
  <c r="P86" i="6"/>
  <c r="X86" i="6" s="1"/>
  <c r="P12" i="6"/>
  <c r="X12" i="6" s="1"/>
  <c r="P129" i="6"/>
  <c r="X129" i="6" s="1"/>
  <c r="P115" i="6"/>
  <c r="X115" i="6" s="1"/>
  <c r="P114" i="6"/>
  <c r="X114" i="6" s="1"/>
  <c r="P80" i="6"/>
  <c r="X80" i="6" s="1"/>
  <c r="P79" i="6"/>
  <c r="X79" i="6" s="1"/>
  <c r="P78" i="6"/>
  <c r="X78" i="6" s="1"/>
  <c r="P62" i="6"/>
  <c r="X62" i="6" s="1"/>
  <c r="P61" i="6"/>
  <c r="X61" i="6" s="1"/>
  <c r="P98" i="6"/>
  <c r="X98" i="6" s="1"/>
  <c r="P97" i="6"/>
  <c r="X97" i="6" s="1"/>
  <c r="P85" i="6"/>
  <c r="X85" i="6" s="1"/>
  <c r="P84" i="6"/>
  <c r="X84" i="6" s="1"/>
  <c r="P100" i="6"/>
  <c r="P99" i="6"/>
  <c r="P74" i="6"/>
  <c r="P13" i="6"/>
  <c r="P14" i="6"/>
  <c r="P130" i="6"/>
  <c r="P82" i="6"/>
  <c r="P81" i="6"/>
  <c r="P117" i="6"/>
  <c r="P116" i="6"/>
  <c r="P201" i="6"/>
  <c r="P200" i="6"/>
  <c r="P199" i="6"/>
  <c r="P15" i="6"/>
  <c r="P198" i="6"/>
  <c r="P196" i="6"/>
  <c r="P197" i="6"/>
  <c r="P191" i="6"/>
  <c r="X191" i="6" s="1"/>
  <c r="P194" i="6"/>
  <c r="P193" i="6"/>
  <c r="P77" i="6"/>
  <c r="X77" i="6" s="1"/>
  <c r="P76" i="6"/>
  <c r="X76" i="6" s="1"/>
  <c r="P75" i="6"/>
  <c r="P83" i="6"/>
  <c r="X83" i="6" s="1"/>
  <c r="P184" i="6"/>
  <c r="Y184" i="6" s="1"/>
  <c r="P118" i="6"/>
  <c r="Y118" i="6" s="1"/>
  <c r="P71" i="6"/>
  <c r="Y71" i="6" s="1"/>
  <c r="P192" i="6"/>
  <c r="X192" i="6" s="1"/>
  <c r="P169" i="6"/>
  <c r="P124" i="6"/>
  <c r="X124" i="6" s="1"/>
  <c r="P146" i="6"/>
  <c r="P189" i="6"/>
  <c r="P190" i="6"/>
  <c r="Y5" i="6" l="1"/>
  <c r="X169" i="6"/>
  <c r="X5" i="6" s="1"/>
  <c r="Q169" i="6"/>
  <c r="Q5" i="6" s="1"/>
  <c r="P5" i="6"/>
  <c r="I1" i="5"/>
  <c r="J1" i="5"/>
  <c r="K1" i="5"/>
  <c r="L1" i="5"/>
  <c r="M1" i="5"/>
  <c r="N1" i="5"/>
  <c r="O1" i="5"/>
  <c r="P1" i="5"/>
  <c r="W5" i="6" l="1"/>
</calcChain>
</file>

<file path=xl/sharedStrings.xml><?xml version="1.0" encoding="utf-8"?>
<sst xmlns="http://schemas.openxmlformats.org/spreadsheetml/2006/main" count="7774" uniqueCount="236">
  <si>
    <t>Valitsemisala</t>
  </si>
  <si>
    <t>Tulemusvaldkond`</t>
  </si>
  <si>
    <t>Programm'</t>
  </si>
  <si>
    <t>Programmi tegevus</t>
  </si>
  <si>
    <t>Majanduslik sisu</t>
  </si>
  <si>
    <t>Eelarve liik</t>
  </si>
  <si>
    <t>Lõplik eelarve</t>
  </si>
  <si>
    <t>Üle toodud eelnevast aastast</t>
  </si>
  <si>
    <t>Täitmine</t>
  </si>
  <si>
    <t>Kasutamata eelarve jääk</t>
  </si>
  <si>
    <t>Võimalik üle viia järgnevasse aastasse</t>
  </si>
  <si>
    <t>Korraline ülekandmine</t>
  </si>
  <si>
    <t>Erakorraline ülekandmine</t>
  </si>
  <si>
    <t>Ülekandmine KOKKU</t>
  </si>
  <si>
    <t>Eelarve_objekt</t>
  </si>
  <si>
    <t>Eelarve_objekt_nimi</t>
  </si>
  <si>
    <t>Asutus</t>
  </si>
  <si>
    <t>Programmi tegevus - nimi</t>
  </si>
  <si>
    <t>Konto</t>
  </si>
  <si>
    <t>Valitsemisala_nimi</t>
  </si>
  <si>
    <t>Tulemusvaldkond - nimi</t>
  </si>
  <si>
    <t>Asutus_nimi</t>
  </si>
  <si>
    <t>Programm - nimi</t>
  </si>
  <si>
    <t>Konto_nimi</t>
  </si>
  <si>
    <t>N</t>
  </si>
  <si>
    <t>IY</t>
  </si>
  <si>
    <t>IYDA</t>
  </si>
  <si>
    <t>IYDA0203</t>
  </si>
  <si>
    <t>Kulud</t>
  </si>
  <si>
    <t>20</t>
  </si>
  <si>
    <t/>
  </si>
  <si>
    <t>None</t>
  </si>
  <si>
    <t>N50</t>
  </si>
  <si>
    <t>Küberturvalisuse tagamine</t>
  </si>
  <si>
    <t>50</t>
  </si>
  <si>
    <t>Majandus- ja Kommunikatsiooniministeeriumi valitsemisala</t>
  </si>
  <si>
    <t>Digiühiskond</t>
  </si>
  <si>
    <t>Riigi Infosüsteemi Amet</t>
  </si>
  <si>
    <t>Digiühiskonna programm</t>
  </si>
  <si>
    <t>Tööjõukulud</t>
  </si>
  <si>
    <t>TI</t>
  </si>
  <si>
    <t>TIEK</t>
  </si>
  <si>
    <t>TIEK0104</t>
  </si>
  <si>
    <t>SE070004</t>
  </si>
  <si>
    <t>Ohutusjuurdluse keskus</t>
  </si>
  <si>
    <t>N10</t>
  </si>
  <si>
    <t>Ettevõtluse arendamise soodustamine</t>
  </si>
  <si>
    <t>55</t>
  </si>
  <si>
    <t>Teadus- ja arendustegevus ning ettevõtlus</t>
  </si>
  <si>
    <t>Majandus- ja Kommunikatsiooniministeerium</t>
  </si>
  <si>
    <t>Ettevõtluskeskkond</t>
  </si>
  <si>
    <t>Majandamiskulud</t>
  </si>
  <si>
    <t>600</t>
  </si>
  <si>
    <t>Muud kulud</t>
  </si>
  <si>
    <t>HE</t>
  </si>
  <si>
    <t>HE01</t>
  </si>
  <si>
    <t>HE010103</t>
  </si>
  <si>
    <t>Tööelu kvaliteedi arendamine</t>
  </si>
  <si>
    <t>Heaolu</t>
  </si>
  <si>
    <t>Tööturuprogramm</t>
  </si>
  <si>
    <t>IYDA0202</t>
  </si>
  <si>
    <t>SE000060</t>
  </si>
  <si>
    <t>RRF</t>
  </si>
  <si>
    <t>Suundumuste, riskide ja mõjude analüüsivõime arendamine</t>
  </si>
  <si>
    <t>K</t>
  </si>
  <si>
    <t>HE09</t>
  </si>
  <si>
    <t>HE090102</t>
  </si>
  <si>
    <t>Võrdse kohtlemise valdkonna arendamine</t>
  </si>
  <si>
    <t>Soolise võrdsuse ja võrdse kohtlemise programm</t>
  </si>
  <si>
    <t>HE010101</t>
  </si>
  <si>
    <t>Tööturuvaldkonna arendamine</t>
  </si>
  <si>
    <t>60</t>
  </si>
  <si>
    <t>Muud tegevuskulud</t>
  </si>
  <si>
    <t>Investeeringud</t>
  </si>
  <si>
    <t>IN002000</t>
  </si>
  <si>
    <t>IT investeeringud</t>
  </si>
  <si>
    <t>15</t>
  </si>
  <si>
    <t>Materiaalsete ja immateriaalsete vara soetamine/renoveerimin</t>
  </si>
  <si>
    <t>IYDA0301</t>
  </si>
  <si>
    <t>SE000003</t>
  </si>
  <si>
    <t>Rahvusvahelised liikmemaksud</t>
  </si>
  <si>
    <t>Õigusruumi tagamine</t>
  </si>
  <si>
    <t>45</t>
  </si>
  <si>
    <t>Muud antud toetused ja ülekanded</t>
  </si>
  <si>
    <t>IYDA0303</t>
  </si>
  <si>
    <t>5G taristu ja teenuste arendamine</t>
  </si>
  <si>
    <t>TIEK0105</t>
  </si>
  <si>
    <t>Ettevõtluskeskkonna ja ettevõtlikkuse edendamine</t>
  </si>
  <si>
    <t>HE010102</t>
  </si>
  <si>
    <t>Aktiivsed ja passiivsed tööturumeetmed</t>
  </si>
  <si>
    <t>N70</t>
  </si>
  <si>
    <t>Tarbijakaitse ja Tehnilise Järelevalve Amet</t>
  </si>
  <si>
    <t>IYDA0302</t>
  </si>
  <si>
    <t>Juurdepääsuvõrkude väljaarendamine</t>
  </si>
  <si>
    <t>IYDA0101</t>
  </si>
  <si>
    <t>Digiriigi arenguhüpped</t>
  </si>
  <si>
    <t>NC0</t>
  </si>
  <si>
    <t>Tööinspektsioon</t>
  </si>
  <si>
    <t>ND0</t>
  </si>
  <si>
    <t>Riikliku Lepitaja Kantselei</t>
  </si>
  <si>
    <t>Kvaliteetse tööelu tagamine ja areng</t>
  </si>
  <si>
    <t>HE090101</t>
  </si>
  <si>
    <t>Soolise võrdõiguslikkuse valdkonna arendamine</t>
  </si>
  <si>
    <t>SE000017</t>
  </si>
  <si>
    <t>Hasartmängumaksust töö-tervis-sotsiaal</t>
  </si>
  <si>
    <t>Finantseerimistehingud</t>
  </si>
  <si>
    <t>150</t>
  </si>
  <si>
    <t>Osalused avaliku sektori ja sidusüksuste</t>
  </si>
  <si>
    <t>IYDA0102</t>
  </si>
  <si>
    <t>IN005000</t>
  </si>
  <si>
    <t>Muud investeeringud</t>
  </si>
  <si>
    <t>Digiriigi alusbaasi kindlustamine</t>
  </si>
  <si>
    <t>NA0</t>
  </si>
  <si>
    <t>Riigi Info- ja Kommunikatsioonitehnoloogia Keskus</t>
  </si>
  <si>
    <t>IYDA0201</t>
  </si>
  <si>
    <t>Riikliku küberturvalisuse juhtimine ja koordineerimine</t>
  </si>
  <si>
    <t>SE000037</t>
  </si>
  <si>
    <t>Fondide haldamine</t>
  </si>
  <si>
    <t>1537</t>
  </si>
  <si>
    <t>Antud sihtfinantseerimine</t>
  </si>
  <si>
    <t>IN004000</t>
  </si>
  <si>
    <t>Masinad ja seadmed</t>
  </si>
  <si>
    <t>151</t>
  </si>
  <si>
    <t>Pikaajalised finantsinvesteeringud</t>
  </si>
  <si>
    <t>TI02</t>
  </si>
  <si>
    <t>TI020101</t>
  </si>
  <si>
    <t>Ettevõtete innovatsiooni-, digi- ja rohepöörde soodustamine</t>
  </si>
  <si>
    <t>Teadmussiirde programm</t>
  </si>
  <si>
    <t>41</t>
  </si>
  <si>
    <t>Sotsiaaltoetused</t>
  </si>
  <si>
    <t>Ettevõtete arendustegevuse ja innovatsiooni toetamine</t>
  </si>
  <si>
    <t>TI020102</t>
  </si>
  <si>
    <t>Teadus- ja tehnoloogiamahuka iduettevõtluse arendamine</t>
  </si>
  <si>
    <t>TIEK0102</t>
  </si>
  <si>
    <t>Ettevõtete konkurentsivõime ja ekspordi edendamine</t>
  </si>
  <si>
    <t>Ettevõtete konkurentsivõime ja rahvusvahelistumise toetamine</t>
  </si>
  <si>
    <t>TIEK0103</t>
  </si>
  <si>
    <t>IN005001</t>
  </si>
  <si>
    <t>Suurinvestori investeeringutoetus</t>
  </si>
  <si>
    <t>Tehnoloogia- ja arendusmahukate investeeringute soodustamine</t>
  </si>
  <si>
    <t>EL</t>
  </si>
  <si>
    <t>ELMR</t>
  </si>
  <si>
    <t>ELMR0102</t>
  </si>
  <si>
    <t>OR070016</t>
  </si>
  <si>
    <t>Hoonestusõiguse seadmine</t>
  </si>
  <si>
    <t>NF0</t>
  </si>
  <si>
    <t>Maakasutuspoliitika kujundamine ja elluviimine</t>
  </si>
  <si>
    <t>Elukeskkond, liikuvus ja merendus</t>
  </si>
  <si>
    <t>Maa- ja Ruumiamet</t>
  </si>
  <si>
    <t>Maa ja ruumiloome programm</t>
  </si>
  <si>
    <t>SR07A185</t>
  </si>
  <si>
    <t>IKT jaotamata vahendid</t>
  </si>
  <si>
    <t>SR070077</t>
  </si>
  <si>
    <t>IT vajaku kompenseerimine 4</t>
  </si>
  <si>
    <t>SR070179</t>
  </si>
  <si>
    <t>IT vajaku kompenseerimine 6</t>
  </si>
  <si>
    <t>SR070001</t>
  </si>
  <si>
    <t>IT vajaku kompenseerimine 7</t>
  </si>
  <si>
    <t>SR07A136</t>
  </si>
  <si>
    <t>KOV üksuste riskide hindam tööriist</t>
  </si>
  <si>
    <t>SR070091</t>
  </si>
  <si>
    <t>Küberturvalisuse taseme tõstmine</t>
  </si>
  <si>
    <t>TIEK0106</t>
  </si>
  <si>
    <t>Taristu valdkonna ohuennetus ja tegevuslubade andmine</t>
  </si>
  <si>
    <t>SR070112</t>
  </si>
  <si>
    <t>Laiapindne riigikaitse</t>
  </si>
  <si>
    <t>ELMR0103</t>
  </si>
  <si>
    <t>SR070110</t>
  </si>
  <si>
    <t>Maa-ameti ümberkorraldamise kulud</t>
  </si>
  <si>
    <t>Ruumiandmete hõive, analüüsid ja kättesaadavaks tegemine</t>
  </si>
  <si>
    <t>OR070455</t>
  </si>
  <si>
    <t>Maareform ja ettevõtluse arendamine</t>
  </si>
  <si>
    <t>OR070165</t>
  </si>
  <si>
    <t>Maareformi kulutuste katteks</t>
  </si>
  <si>
    <t>OR070065</t>
  </si>
  <si>
    <t>OR070135</t>
  </si>
  <si>
    <t>Õigusvastaselt võõrandatud maa tagastami</t>
  </si>
  <si>
    <t>SR070101</t>
  </si>
  <si>
    <t>Reisiparvlaev Estonia allveeuuring</t>
  </si>
  <si>
    <t>VR070021</t>
  </si>
  <si>
    <t>Reisiparvlaev Estonia uuringute jätkam</t>
  </si>
  <si>
    <t>SR070075</t>
  </si>
  <si>
    <t>Riigimajade IKT seadmed 2023</t>
  </si>
  <si>
    <t>SR070059</t>
  </si>
  <si>
    <t>Struktuurifondide proj halduskulud 2024</t>
  </si>
  <si>
    <t>SR070148</t>
  </si>
  <si>
    <t>T vajaku kompenseerimine 5</t>
  </si>
  <si>
    <t>SE000028</t>
  </si>
  <si>
    <t>Vahendid Riigi Kinnisvara Aktsiaseltsile</t>
  </si>
  <si>
    <t>SR070123</t>
  </si>
  <si>
    <t>Välistoetuste mitteabikõlblikud kulud</t>
  </si>
  <si>
    <t>IN070099</t>
  </si>
  <si>
    <t>Viimase miili kogukonna meede</t>
  </si>
  <si>
    <t>2022 LEA</t>
  </si>
  <si>
    <t>SE000080</t>
  </si>
  <si>
    <t>Täiendav eraldis</t>
  </si>
  <si>
    <t>SE000099</t>
  </si>
  <si>
    <t>Objekt - nimi</t>
  </si>
  <si>
    <t>Objekt</t>
  </si>
  <si>
    <t xml:space="preserve">Korralise käskkirjaga reservi tagastatud (käesoleva käskkirjaga) </t>
  </si>
  <si>
    <t>Jääb ülekandmata</t>
  </si>
  <si>
    <t>Märkused (mille alusel; kellele vms)</t>
  </si>
  <si>
    <t>Seoses ministeeriumite töö ümberkorraldamisega viiakse korraliselt ülekantav TTJA jääk üle pr_tegevusse TIEK0106. Ülejäänud digiühiskonna programmi eelarve jäägid anti aktiga üle JDMi valitsemisalasse.</t>
  </si>
  <si>
    <t>Seoses ministeeriumite töö ümberkorraldamisega anti digiühiskonna programmi eelarve jäägid aktiga üle JDMi valitsemisalasse.</t>
  </si>
  <si>
    <t>2025. aastal viidi jääk seoses ministeeriumite töö ümberkorraldamisega üle ettevõtluskeskkonna programmi tegevusele koodiga TIEK0105.</t>
  </si>
  <si>
    <t xml:space="preserve">Seoses ministeeriumite töö ümberkorraldamisega viiakse korraliselt ülekantav TTJA jääk üle pr_tegevusse TIEK0106. Ülejäänud digiühiskonna programmi eelarve jäägid anti aktiga üle JDMi valitsemisalasse. </t>
  </si>
  <si>
    <t xml:space="preserve">Seoses ministeeriumite töö ümberkorraldamisega viiakse TTJA jääk üle pr_tegevusse TIEK0106. </t>
  </si>
  <si>
    <t>Seoses ministeeriumite töö ümberkorraldamisega anti RIA teadmussiirde programmi eelarve jäägid aktiga üle JDMi valitsemisalasse.</t>
  </si>
  <si>
    <t>ELMR0101</t>
  </si>
  <si>
    <t>Ruumilise planeerimise poliitika kujundamine ja korraldamine</t>
  </si>
  <si>
    <t>Muud toetused</t>
  </si>
  <si>
    <t>2025. aastal muutus pr_tegevuse kood - uus kood on TIEK0105.</t>
  </si>
  <si>
    <t>Jääk viiakse üle pr_tegevusse TIEK0106.</t>
  </si>
  <si>
    <t>2025. aastal muutus pr_tegevuse kood - uus kood on HE090301</t>
  </si>
  <si>
    <t>HE090302</t>
  </si>
  <si>
    <t>Soolise võrdõiguslikkuse ja võrdse kohtlemise volinik</t>
  </si>
  <si>
    <t>Jääk viiakse üle pr_tegevusse TIEK0105</t>
  </si>
  <si>
    <t>Jääk viiakse üle pr_ tegevustesse TIEK0105 ja TIEK0106</t>
  </si>
  <si>
    <t>eurodes</t>
  </si>
  <si>
    <t>Lisa 1</t>
  </si>
  <si>
    <t>KOKKU</t>
  </si>
  <si>
    <t>majandus- ja tööstusministri käskkirja  "Majandus- ja Kommunikatsiooniministeeriumi valitsemisala 2024. eelarveaastal kasutamata jäänud vahendite 2025. eelarveaastasse ülekandmine" juurde (muudetud sõnastuses)</t>
  </si>
  <si>
    <t>Tulemusvaldkond</t>
  </si>
  <si>
    <t>Tulemusvaldkond_nimi</t>
  </si>
  <si>
    <t>Programm</t>
  </si>
  <si>
    <t>Programm_nimi</t>
  </si>
  <si>
    <t>Programmi tegevus_nimi</t>
  </si>
  <si>
    <t>Aktiga ReMi ja SoMi valitsemis-aladest vastu võetud vahendid</t>
  </si>
  <si>
    <t>Erakorraline ülekandmine (sh aktiga ReMist)</t>
  </si>
  <si>
    <t>Aktiga JDMi valitsemisalasse üle antud vahendid (sh erak)</t>
  </si>
  <si>
    <r>
      <t xml:space="preserve">Seoses ministeeriumite töö ümberkorraldamisega liikus maa ja ruumiloome poliitikakujunduse ning rakendamise valdkond al 2025 MKMi valitsemisalasse. </t>
    </r>
    <r>
      <rPr>
        <sz val="10"/>
        <color rgb="FF0000FF"/>
        <rFont val="Times New Roman"/>
        <family val="1"/>
        <charset val="186"/>
      </rPr>
      <t>Jääk muudetud VV 24.09.2025 istungi päevakorra punkti 2 otsuse nr 5 alusel (nihutasime 691,07 tuh eurot 2026. aastasse).</t>
    </r>
  </si>
  <si>
    <r>
      <t xml:space="preserve">2025. aastal muutus pr_tegevuse kood - uus kood on HE010103. Jääk jaguneb tegevuste HE010102 ja HE010103 vahel. </t>
    </r>
    <r>
      <rPr>
        <sz val="10"/>
        <color rgb="FF0000FF"/>
        <rFont val="Times New Roman"/>
        <family val="1"/>
        <charset val="186"/>
      </rPr>
      <t>Jääk muudetud VV 24.09.2025 istungi päevakorra punkti 2 otsuse nr 5 alusel (nihutasime 48,6 tuh eurot 2026. aastasse).</t>
    </r>
  </si>
  <si>
    <r>
      <t xml:space="preserve">2025. aastal muutus pr_tegevuse kood - uus kood on HE090301. </t>
    </r>
    <r>
      <rPr>
        <sz val="10"/>
        <color rgb="FF0000FF"/>
        <rFont val="Times New Roman"/>
        <family val="1"/>
        <charset val="186"/>
      </rPr>
      <t>Jääk muudetud VV 24.09.2025 istungi päevakorra punkti 2 otsuse nr 5 alusel (nihutasime 65 tuh eurot 2026. aastasse).</t>
    </r>
  </si>
  <si>
    <t>Jääk muudetud VV 24.09.2025 istungi päevakorra punkti 2 otsuse nr 5 alusel (nihutasime 1 mln eurot aastatesse 2028-2029)</t>
  </si>
  <si>
    <t>Jääk muudetud VV 24.09.2025 istungi päevakorra punkti 2 otsuse nr 5 alusel (nihutasime 800 tuh eurot aastatesse 2026-2029)</t>
  </si>
  <si>
    <r>
      <t xml:space="preserve">Jääk viiakse üle pr_tegevusse TIEK0106. </t>
    </r>
    <r>
      <rPr>
        <sz val="10"/>
        <color rgb="FF0000FF"/>
        <rFont val="Times New Roman"/>
        <family val="1"/>
        <charset val="186"/>
      </rPr>
      <t>Jääk muudetud VV 24.09.2025 istungi päevakorra punkti 2 otsuse nr 5 alusel (planeerisime 15 tuh eurot 2026. aastasse).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</si>
</sst>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rgb="FFFFFFFF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ptos Narrow"/>
      <family val="2"/>
      <scheme val="minor"/>
    </font>
    <font>
      <sz val="11"/>
      <name val="Aptos Narrow"/>
      <family val="2"/>
      <charset val="186"/>
      <scheme val="minor"/>
    </font>
    <font>
      <sz val="8"/>
      <name val="Aptos Narrow"/>
      <family val="2"/>
      <scheme val="minor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rgb="FFFFFFFF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color rgb="FF0000FF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96C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4" fillId="2" borderId="0" xfId="0" applyFont="1" applyFill="1"/>
    <xf numFmtId="3" fontId="7" fillId="3" borderId="0" xfId="1" applyNumberFormat="1" applyFont="1" applyFill="1" applyAlignment="1">
      <alignment horizontal="center" vertical="center" wrapText="1"/>
    </xf>
    <xf numFmtId="3" fontId="7" fillId="4" borderId="0" xfId="1" applyNumberFormat="1" applyFont="1" applyFill="1" applyAlignment="1">
      <alignment horizontal="center" vertical="center" wrapText="1"/>
    </xf>
    <xf numFmtId="3" fontId="7" fillId="5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14" fillId="0" borderId="0" xfId="2" applyFont="1" applyAlignment="1">
      <alignment horizontal="right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7" fillId="6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3" fontId="16" fillId="7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9" fontId="2" fillId="0" borderId="0" xfId="3" applyFont="1"/>
    <xf numFmtId="3" fontId="17" fillId="0" borderId="0" xfId="0" applyNumberFormat="1" applyFont="1"/>
    <xf numFmtId="3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1" xfId="1" applyFont="1" applyBorder="1" applyAlignment="1">
      <alignment vertical="center" wrapText="1"/>
    </xf>
  </cellXfs>
  <cellStyles count="4">
    <cellStyle name="Normaallaad" xfId="0" builtinId="0"/>
    <cellStyle name="Normaallaad 2" xfId="1" xr:uid="{DF135476-80ED-4DA1-8434-753C1EFF3954}"/>
    <cellStyle name="Normaallaad 2 2" xfId="2" xr:uid="{B819A7CF-6B77-4488-9187-CE786ED8E058}"/>
    <cellStyle name="Protsent" xfId="3" builtinId="5"/>
  </cellStyles>
  <dxfs count="1">
    <dxf>
      <fill>
        <patternFill patternType="solid">
          <fgColor rgb="FF0000FF"/>
          <bgColor rgb="FFFFFFFF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9EF1-CAAD-4B89-9A02-2EFB39BF6A7A}">
  <dimension ref="A1:AB208"/>
  <sheetViews>
    <sheetView tabSelected="1" topLeftCell="F1" zoomScale="90" zoomScaleNormal="90" workbookViewId="0">
      <selection activeCell="U15" sqref="U15"/>
    </sheetView>
  </sheetViews>
  <sheetFormatPr defaultRowHeight="12.9" x14ac:dyDescent="0.35"/>
  <cols>
    <col min="1" max="1" width="5.61328125" style="1" customWidth="1"/>
    <col min="2" max="2" width="13.15234375" style="1" customWidth="1"/>
    <col min="3" max="3" width="6.4609375" style="1" customWidth="1"/>
    <col min="4" max="4" width="10.3046875" style="1" customWidth="1"/>
    <col min="5" max="5" width="7.53515625" style="1" customWidth="1"/>
    <col min="6" max="6" width="14.921875" style="1" customWidth="1"/>
    <col min="7" max="7" width="9.23046875" style="1" customWidth="1"/>
    <col min="8" max="8" width="19.61328125" style="1" customWidth="1"/>
    <col min="9" max="9" width="8.3828125" style="1" customWidth="1"/>
    <col min="10" max="10" width="6.765625" style="1" customWidth="1"/>
    <col min="11" max="11" width="11.765625" style="1" customWidth="1"/>
    <col min="12" max="12" width="33.4609375" style="1" customWidth="1"/>
    <col min="13" max="13" width="10.84375" style="1" customWidth="1"/>
    <col min="14" max="14" width="10.15234375" style="1" customWidth="1"/>
    <col min="15" max="15" width="10.61328125" style="1" customWidth="1"/>
    <col min="16" max="16" width="9.84375" style="1" customWidth="1"/>
    <col min="17" max="17" width="9.53515625" style="1" customWidth="1"/>
    <col min="18" max="18" width="6.3828125" style="1" bestFit="1" customWidth="1"/>
    <col min="19" max="19" width="13.765625" style="1" customWidth="1"/>
    <col min="20" max="20" width="9.921875" style="1" customWidth="1"/>
    <col min="21" max="22" width="10.53515625" style="1" customWidth="1"/>
    <col min="23" max="23" width="10.69140625" style="1" customWidth="1"/>
    <col min="24" max="24" width="11.3046875" style="1" customWidth="1"/>
    <col min="25" max="25" width="10" style="1" hidden="1" customWidth="1"/>
    <col min="26" max="26" width="13.3046875" style="1" customWidth="1"/>
    <col min="27" max="27" width="23.15234375" style="1" customWidth="1"/>
    <col min="28" max="16384" width="9.23046875" style="1"/>
  </cols>
  <sheetData>
    <row r="1" spans="1:28" ht="15" x14ac:dyDescent="0.35">
      <c r="AA1" s="20" t="s">
        <v>219</v>
      </c>
    </row>
    <row r="2" spans="1:28" x14ac:dyDescent="0.35">
      <c r="T2" s="44" t="s">
        <v>221</v>
      </c>
      <c r="U2" s="45"/>
      <c r="V2" s="45"/>
      <c r="W2" s="45"/>
      <c r="X2" s="45"/>
      <c r="Y2" s="45"/>
      <c r="Z2" s="45"/>
      <c r="AA2" s="45"/>
    </row>
    <row r="3" spans="1:28" ht="14.6" x14ac:dyDescent="0.4">
      <c r="S3" s="30"/>
      <c r="T3" s="45"/>
      <c r="U3" s="45"/>
      <c r="V3" s="45"/>
      <c r="W3" s="45"/>
      <c r="X3" s="45"/>
      <c r="Y3" s="45"/>
      <c r="Z3" s="45"/>
      <c r="AA3" s="45"/>
    </row>
    <row r="4" spans="1:28" x14ac:dyDescent="0.35">
      <c r="M4" s="31"/>
      <c r="N4" s="32"/>
    </row>
    <row r="5" spans="1:28" s="7" customFormat="1" ht="18.899999999999999" customHeight="1" x14ac:dyDescent="0.4">
      <c r="A5" s="21"/>
      <c r="F5" s="22"/>
      <c r="K5" s="22"/>
      <c r="L5" s="23" t="s">
        <v>220</v>
      </c>
      <c r="M5" s="24">
        <f t="shared" ref="M5:X5" si="0">+SUBTOTAL(9,M7:M270)</f>
        <v>-422496260.98237526</v>
      </c>
      <c r="N5" s="24">
        <f t="shared" si="0"/>
        <v>-71644644.100279987</v>
      </c>
      <c r="O5" s="24">
        <f t="shared" si="0"/>
        <v>-351791777.262447</v>
      </c>
      <c r="P5" s="24">
        <f>+SUBTOTAL(9,P7:P270)</f>
        <v>-70704483.719928473</v>
      </c>
      <c r="Q5" s="24">
        <f t="shared" si="0"/>
        <v>-67717198.6063485</v>
      </c>
      <c r="T5" s="24">
        <f>+SUBTOTAL(9,T7:T270)+1</f>
        <v>-42201169.712413445</v>
      </c>
      <c r="U5" s="24">
        <f t="shared" si="0"/>
        <v>-4183417.3672828213</v>
      </c>
      <c r="V5" s="24">
        <f t="shared" si="0"/>
        <v>-1901448.8499999999</v>
      </c>
      <c r="W5" s="24">
        <f>+SUBTOTAL(9,W7:W270)+1</f>
        <v>-48286035.929696277</v>
      </c>
      <c r="X5" s="24">
        <f t="shared" si="0"/>
        <v>-927672.91299996618</v>
      </c>
      <c r="Y5" s="24">
        <f>+SUBTOTAL(9,Y7:Y270)+1</f>
        <v>-4779869.8405799996</v>
      </c>
      <c r="Z5" s="24">
        <f>+SUBTOTAL(9,Z7:Z270)</f>
        <v>-19253571.475338705</v>
      </c>
      <c r="AA5" s="25" t="s">
        <v>218</v>
      </c>
      <c r="AB5" s="22"/>
    </row>
    <row r="6" spans="1:28" s="28" customFormat="1" ht="78" customHeight="1" x14ac:dyDescent="0.4">
      <c r="A6" s="27" t="s">
        <v>0</v>
      </c>
      <c r="B6" s="27" t="s">
        <v>19</v>
      </c>
      <c r="C6" s="27" t="s">
        <v>222</v>
      </c>
      <c r="D6" s="27" t="s">
        <v>223</v>
      </c>
      <c r="E6" s="27" t="s">
        <v>224</v>
      </c>
      <c r="F6" s="27" t="s">
        <v>225</v>
      </c>
      <c r="G6" s="27" t="s">
        <v>3</v>
      </c>
      <c r="H6" s="27" t="s">
        <v>226</v>
      </c>
      <c r="I6" s="27" t="s">
        <v>4</v>
      </c>
      <c r="J6" s="27" t="s">
        <v>5</v>
      </c>
      <c r="K6" s="27" t="s">
        <v>14</v>
      </c>
      <c r="L6" s="27" t="s">
        <v>15</v>
      </c>
      <c r="M6" s="27" t="s">
        <v>6</v>
      </c>
      <c r="N6" s="27" t="s">
        <v>7</v>
      </c>
      <c r="O6" s="27" t="s">
        <v>8</v>
      </c>
      <c r="P6" s="27" t="s">
        <v>9</v>
      </c>
      <c r="Q6" s="27" t="s">
        <v>10</v>
      </c>
      <c r="R6" s="27" t="s">
        <v>18</v>
      </c>
      <c r="S6" s="27" t="s">
        <v>23</v>
      </c>
      <c r="T6" s="27" t="s">
        <v>11</v>
      </c>
      <c r="U6" s="27" t="s">
        <v>228</v>
      </c>
      <c r="V6" s="29" t="s">
        <v>227</v>
      </c>
      <c r="W6" s="27" t="s">
        <v>13</v>
      </c>
      <c r="X6" s="4" t="s">
        <v>199</v>
      </c>
      <c r="Y6" s="5" t="s">
        <v>200</v>
      </c>
      <c r="Z6" s="26" t="s">
        <v>229</v>
      </c>
      <c r="AA6" s="6" t="s">
        <v>201</v>
      </c>
    </row>
    <row r="7" spans="1:28" s="7" customFormat="1" x14ac:dyDescent="0.4">
      <c r="A7" s="9" t="s">
        <v>24</v>
      </c>
      <c r="B7" s="9" t="s">
        <v>35</v>
      </c>
      <c r="C7" s="9" t="s">
        <v>30</v>
      </c>
      <c r="D7" s="9" t="s">
        <v>30</v>
      </c>
      <c r="E7" s="9" t="s">
        <v>30</v>
      </c>
      <c r="F7" s="9" t="s">
        <v>30</v>
      </c>
      <c r="G7" s="9" t="s">
        <v>30</v>
      </c>
      <c r="H7" s="9" t="s">
        <v>30</v>
      </c>
      <c r="I7" s="9" t="s">
        <v>105</v>
      </c>
      <c r="J7" s="9" t="s">
        <v>29</v>
      </c>
      <c r="K7" s="9" t="s">
        <v>31</v>
      </c>
      <c r="L7" s="9" t="s">
        <v>31</v>
      </c>
      <c r="M7" s="11">
        <v>-54999999.999899998</v>
      </c>
      <c r="N7" s="11">
        <v>0</v>
      </c>
      <c r="O7" s="11">
        <v>-55000000</v>
      </c>
      <c r="P7" s="11">
        <f t="shared" ref="P7:P64" si="1">+M7-O7</f>
        <v>1.0000169277191162E-4</v>
      </c>
      <c r="Q7" s="11">
        <v>0</v>
      </c>
      <c r="R7" s="9" t="s">
        <v>106</v>
      </c>
      <c r="S7" s="9" t="s">
        <v>107</v>
      </c>
      <c r="T7" s="11">
        <v>0</v>
      </c>
      <c r="U7" s="11">
        <v>0</v>
      </c>
      <c r="V7" s="11">
        <v>0</v>
      </c>
      <c r="W7" s="11">
        <f>+T7+U7+V7</f>
        <v>0</v>
      </c>
      <c r="X7" s="11">
        <v>0</v>
      </c>
      <c r="Y7" s="11">
        <v>0</v>
      </c>
      <c r="Z7" s="11">
        <v>0</v>
      </c>
      <c r="AA7" s="9"/>
    </row>
    <row r="8" spans="1:28" s="7" customFormat="1" x14ac:dyDescent="0.4">
      <c r="A8" s="9" t="s">
        <v>24</v>
      </c>
      <c r="B8" s="9" t="s">
        <v>35</v>
      </c>
      <c r="C8" s="9" t="s">
        <v>30</v>
      </c>
      <c r="D8" s="9" t="s">
        <v>30</v>
      </c>
      <c r="E8" s="9" t="s">
        <v>30</v>
      </c>
      <c r="F8" s="9" t="s">
        <v>30</v>
      </c>
      <c r="G8" s="9" t="s">
        <v>30</v>
      </c>
      <c r="H8" s="9" t="s">
        <v>30</v>
      </c>
      <c r="I8" s="9" t="s">
        <v>105</v>
      </c>
      <c r="J8" s="9" t="s">
        <v>29</v>
      </c>
      <c r="K8" s="9" t="s">
        <v>116</v>
      </c>
      <c r="L8" s="9" t="s">
        <v>117</v>
      </c>
      <c r="M8" s="11">
        <v>-75000000</v>
      </c>
      <c r="N8" s="11">
        <v>0</v>
      </c>
      <c r="O8" s="11">
        <v>-125000000</v>
      </c>
      <c r="P8" s="11">
        <f t="shared" si="1"/>
        <v>50000000</v>
      </c>
      <c r="Q8" s="11">
        <f>+P8</f>
        <v>50000000</v>
      </c>
      <c r="R8" s="9" t="s">
        <v>122</v>
      </c>
      <c r="S8" s="9" t="s">
        <v>123</v>
      </c>
      <c r="T8" s="11">
        <v>0</v>
      </c>
      <c r="U8" s="11">
        <v>0</v>
      </c>
      <c r="V8" s="11">
        <v>0</v>
      </c>
      <c r="W8" s="11">
        <f t="shared" ref="W8:W71" si="2">+T8+U8+V8</f>
        <v>0</v>
      </c>
      <c r="X8" s="11">
        <v>0</v>
      </c>
      <c r="Y8" s="11">
        <v>0</v>
      </c>
      <c r="Z8" s="11">
        <v>0</v>
      </c>
      <c r="AA8" s="9"/>
    </row>
    <row r="9" spans="1:28" s="7" customFormat="1" x14ac:dyDescent="0.4">
      <c r="A9" s="9" t="s">
        <v>24</v>
      </c>
      <c r="B9" s="9" t="s">
        <v>35</v>
      </c>
      <c r="C9" s="9" t="s">
        <v>30</v>
      </c>
      <c r="D9" s="9" t="s">
        <v>30</v>
      </c>
      <c r="E9" s="9" t="s">
        <v>30</v>
      </c>
      <c r="F9" s="9" t="s">
        <v>30</v>
      </c>
      <c r="G9" s="9" t="s">
        <v>30</v>
      </c>
      <c r="H9" s="9" t="s">
        <v>30</v>
      </c>
      <c r="I9" s="9" t="s">
        <v>105</v>
      </c>
      <c r="J9" s="9" t="s">
        <v>29</v>
      </c>
      <c r="K9" s="9" t="s">
        <v>116</v>
      </c>
      <c r="L9" s="9" t="s">
        <v>117</v>
      </c>
      <c r="M9" s="11">
        <v>-49999999.999899998</v>
      </c>
      <c r="N9" s="11">
        <v>0</v>
      </c>
      <c r="O9" s="11">
        <v>1.0000169277191162E-4</v>
      </c>
      <c r="P9" s="11">
        <f t="shared" si="1"/>
        <v>-50000000</v>
      </c>
      <c r="Q9" s="11">
        <v>-49999999.999899998</v>
      </c>
      <c r="R9" s="9" t="s">
        <v>118</v>
      </c>
      <c r="S9" s="9" t="s">
        <v>119</v>
      </c>
      <c r="T9" s="11">
        <v>0</v>
      </c>
      <c r="U9" s="11">
        <v>0</v>
      </c>
      <c r="V9" s="11">
        <v>0</v>
      </c>
      <c r="W9" s="11">
        <f t="shared" si="2"/>
        <v>0</v>
      </c>
      <c r="X9" s="11">
        <v>0</v>
      </c>
      <c r="Y9" s="11">
        <v>0</v>
      </c>
      <c r="Z9" s="11">
        <v>0</v>
      </c>
      <c r="AA9" s="9"/>
    </row>
    <row r="10" spans="1:28" s="7" customFormat="1" x14ac:dyDescent="0.4">
      <c r="A10" s="9" t="s">
        <v>24</v>
      </c>
      <c r="B10" s="9" t="s">
        <v>35</v>
      </c>
      <c r="C10" s="9" t="s">
        <v>30</v>
      </c>
      <c r="D10" s="9" t="s">
        <v>30</v>
      </c>
      <c r="E10" s="9" t="s">
        <v>30</v>
      </c>
      <c r="F10" s="9" t="s">
        <v>30</v>
      </c>
      <c r="G10" s="9" t="s">
        <v>30</v>
      </c>
      <c r="H10" s="9" t="s">
        <v>30</v>
      </c>
      <c r="I10" s="9" t="s">
        <v>73</v>
      </c>
      <c r="J10" s="9" t="s">
        <v>29</v>
      </c>
      <c r="K10" s="9" t="s">
        <v>74</v>
      </c>
      <c r="L10" s="9" t="s">
        <v>75</v>
      </c>
      <c r="M10" s="11">
        <v>-14827529.189380001</v>
      </c>
      <c r="N10" s="11">
        <v>-2219518.89</v>
      </c>
      <c r="O10" s="11">
        <v>-10454073.3792</v>
      </c>
      <c r="P10" s="11">
        <f t="shared" si="1"/>
        <v>-4373455.810180001</v>
      </c>
      <c r="Q10" s="11">
        <f>-4373455.81018+415720</f>
        <v>-3957735.81018</v>
      </c>
      <c r="R10" s="9" t="s">
        <v>76</v>
      </c>
      <c r="S10" s="9" t="s">
        <v>77</v>
      </c>
      <c r="T10" s="11">
        <v>-635143.81968000007</v>
      </c>
      <c r="U10" s="11">
        <v>0</v>
      </c>
      <c r="V10" s="11">
        <v>0</v>
      </c>
      <c r="W10" s="11">
        <f t="shared" si="2"/>
        <v>-635143.81968000007</v>
      </c>
      <c r="X10" s="11">
        <v>0</v>
      </c>
      <c r="Y10" s="11">
        <v>-415720</v>
      </c>
      <c r="Z10" s="11">
        <f>-2861242.4902-461350</f>
        <v>-3322592.4901999999</v>
      </c>
      <c r="AA10" s="9"/>
    </row>
    <row r="11" spans="1:28" s="7" customFormat="1" x14ac:dyDescent="0.4">
      <c r="A11" s="9" t="s">
        <v>24</v>
      </c>
      <c r="B11" s="9" t="s">
        <v>35</v>
      </c>
      <c r="C11" s="9" t="s">
        <v>30</v>
      </c>
      <c r="D11" s="9" t="s">
        <v>30</v>
      </c>
      <c r="E11" s="9" t="s">
        <v>30</v>
      </c>
      <c r="F11" s="9" t="s">
        <v>30</v>
      </c>
      <c r="G11" s="9" t="s">
        <v>30</v>
      </c>
      <c r="H11" s="9" t="s">
        <v>30</v>
      </c>
      <c r="I11" s="9" t="s">
        <v>73</v>
      </c>
      <c r="J11" s="9" t="s">
        <v>29</v>
      </c>
      <c r="K11" s="9" t="s">
        <v>120</v>
      </c>
      <c r="L11" s="9" t="s">
        <v>121</v>
      </c>
      <c r="M11" s="11">
        <v>-55000</v>
      </c>
      <c r="N11" s="11">
        <v>0</v>
      </c>
      <c r="O11" s="11">
        <v>-54028</v>
      </c>
      <c r="P11" s="11">
        <f t="shared" si="1"/>
        <v>-972</v>
      </c>
      <c r="Q11" s="11">
        <v>-972</v>
      </c>
      <c r="R11" s="9" t="s">
        <v>76</v>
      </c>
      <c r="S11" s="9" t="s">
        <v>77</v>
      </c>
      <c r="T11" s="11">
        <v>0</v>
      </c>
      <c r="U11" s="11">
        <v>0</v>
      </c>
      <c r="V11" s="11">
        <v>0</v>
      </c>
      <c r="W11" s="11">
        <f t="shared" si="2"/>
        <v>0</v>
      </c>
      <c r="X11" s="11">
        <v>0</v>
      </c>
      <c r="Y11" s="11">
        <f>+Q11</f>
        <v>-972</v>
      </c>
      <c r="Z11" s="11">
        <v>0</v>
      </c>
      <c r="AA11" s="9"/>
    </row>
    <row r="12" spans="1:28" s="7" customFormat="1" x14ac:dyDescent="0.4">
      <c r="A12" s="9" t="s">
        <v>24</v>
      </c>
      <c r="B12" s="9" t="s">
        <v>35</v>
      </c>
      <c r="C12" s="9" t="s">
        <v>30</v>
      </c>
      <c r="D12" s="9" t="s">
        <v>30</v>
      </c>
      <c r="E12" s="9" t="s">
        <v>30</v>
      </c>
      <c r="F12" s="9" t="s">
        <v>30</v>
      </c>
      <c r="G12" s="9" t="s">
        <v>30</v>
      </c>
      <c r="H12" s="9" t="s">
        <v>30</v>
      </c>
      <c r="I12" s="9" t="s">
        <v>73</v>
      </c>
      <c r="J12" s="9" t="s">
        <v>29</v>
      </c>
      <c r="K12" s="9" t="s">
        <v>150</v>
      </c>
      <c r="L12" s="9" t="s">
        <v>151</v>
      </c>
      <c r="M12" s="11">
        <v>-500000</v>
      </c>
      <c r="N12" s="11">
        <v>-500000</v>
      </c>
      <c r="O12" s="11">
        <v>-207669</v>
      </c>
      <c r="P12" s="11">
        <f t="shared" si="1"/>
        <v>-292331</v>
      </c>
      <c r="Q12" s="11">
        <v>0</v>
      </c>
      <c r="R12" s="9" t="s">
        <v>76</v>
      </c>
      <c r="S12" s="9" t="s">
        <v>77</v>
      </c>
      <c r="T12" s="11">
        <v>0</v>
      </c>
      <c r="U12" s="11">
        <v>0</v>
      </c>
      <c r="V12" s="11">
        <v>0</v>
      </c>
      <c r="W12" s="11">
        <f t="shared" si="2"/>
        <v>0</v>
      </c>
      <c r="X12" s="11">
        <f>+P12</f>
        <v>-292331</v>
      </c>
      <c r="Y12" s="11">
        <v>0</v>
      </c>
      <c r="Z12" s="11">
        <v>0</v>
      </c>
      <c r="AA12" s="9"/>
    </row>
    <row r="13" spans="1:28" s="7" customFormat="1" x14ac:dyDescent="0.4">
      <c r="A13" s="9" t="s">
        <v>24</v>
      </c>
      <c r="B13" s="9" t="s">
        <v>35</v>
      </c>
      <c r="C13" s="9" t="s">
        <v>30</v>
      </c>
      <c r="D13" s="9" t="s">
        <v>30</v>
      </c>
      <c r="E13" s="9" t="s">
        <v>30</v>
      </c>
      <c r="F13" s="9" t="s">
        <v>30</v>
      </c>
      <c r="G13" s="9" t="s">
        <v>30</v>
      </c>
      <c r="H13" s="9" t="s">
        <v>30</v>
      </c>
      <c r="I13" s="9" t="s">
        <v>73</v>
      </c>
      <c r="J13" s="9" t="s">
        <v>29</v>
      </c>
      <c r="K13" s="9" t="s">
        <v>158</v>
      </c>
      <c r="L13" s="9" t="s">
        <v>159</v>
      </c>
      <c r="M13" s="11">
        <v>-150000</v>
      </c>
      <c r="N13" s="11">
        <v>0</v>
      </c>
      <c r="O13" s="11">
        <v>-150000</v>
      </c>
      <c r="P13" s="11">
        <f t="shared" si="1"/>
        <v>0</v>
      </c>
      <c r="Q13" s="11">
        <v>0</v>
      </c>
      <c r="R13" s="9" t="s">
        <v>76</v>
      </c>
      <c r="S13" s="9" t="s">
        <v>77</v>
      </c>
      <c r="T13" s="11">
        <v>0</v>
      </c>
      <c r="U13" s="11">
        <v>0</v>
      </c>
      <c r="V13" s="11">
        <v>0</v>
      </c>
      <c r="W13" s="11">
        <f t="shared" si="2"/>
        <v>0</v>
      </c>
      <c r="X13" s="11">
        <v>0</v>
      </c>
      <c r="Y13" s="11">
        <v>0</v>
      </c>
      <c r="Z13" s="11">
        <v>0</v>
      </c>
      <c r="AA13" s="9"/>
    </row>
    <row r="14" spans="1:28" s="7" customFormat="1" x14ac:dyDescent="0.4">
      <c r="A14" s="9" t="s">
        <v>24</v>
      </c>
      <c r="B14" s="9" t="s">
        <v>35</v>
      </c>
      <c r="C14" s="9" t="s">
        <v>30</v>
      </c>
      <c r="D14" s="9" t="s">
        <v>30</v>
      </c>
      <c r="E14" s="9" t="s">
        <v>30</v>
      </c>
      <c r="F14" s="9" t="s">
        <v>30</v>
      </c>
      <c r="G14" s="9" t="s">
        <v>30</v>
      </c>
      <c r="H14" s="9" t="s">
        <v>30</v>
      </c>
      <c r="I14" s="9" t="s">
        <v>73</v>
      </c>
      <c r="J14" s="9" t="s">
        <v>29</v>
      </c>
      <c r="K14" s="9" t="s">
        <v>160</v>
      </c>
      <c r="L14" s="9" t="s">
        <v>161</v>
      </c>
      <c r="M14" s="11">
        <v>-85000</v>
      </c>
      <c r="N14" s="11">
        <v>0</v>
      </c>
      <c r="O14" s="11">
        <v>0</v>
      </c>
      <c r="P14" s="11">
        <f t="shared" si="1"/>
        <v>-85000</v>
      </c>
      <c r="Q14" s="11">
        <v>-85000</v>
      </c>
      <c r="R14" s="9" t="s">
        <v>76</v>
      </c>
      <c r="S14" s="9" t="s">
        <v>77</v>
      </c>
      <c r="T14" s="11">
        <v>0</v>
      </c>
      <c r="U14" s="11">
        <v>-85000</v>
      </c>
      <c r="V14" s="11">
        <v>0</v>
      </c>
      <c r="W14" s="11">
        <f t="shared" si="2"/>
        <v>-85000</v>
      </c>
      <c r="X14" s="11">
        <v>0</v>
      </c>
      <c r="Y14" s="11">
        <v>0</v>
      </c>
      <c r="Z14" s="11">
        <v>0</v>
      </c>
      <c r="AA14" s="9"/>
    </row>
    <row r="15" spans="1:28" s="14" customFormat="1" x14ac:dyDescent="0.4">
      <c r="A15" s="13" t="s">
        <v>24</v>
      </c>
      <c r="B15" s="13" t="s">
        <v>35</v>
      </c>
      <c r="C15" s="13" t="s">
        <v>30</v>
      </c>
      <c r="D15" s="13" t="s">
        <v>30</v>
      </c>
      <c r="E15" s="17"/>
      <c r="F15" s="13" t="s">
        <v>30</v>
      </c>
      <c r="G15" s="13" t="s">
        <v>30</v>
      </c>
      <c r="H15" s="13" t="s">
        <v>30</v>
      </c>
      <c r="I15" s="13" t="s">
        <v>73</v>
      </c>
      <c r="J15" s="13" t="s">
        <v>29</v>
      </c>
      <c r="K15" s="13" t="s">
        <v>174</v>
      </c>
      <c r="L15" s="13" t="s">
        <v>173</v>
      </c>
      <c r="M15" s="12">
        <v>0</v>
      </c>
      <c r="N15" s="12">
        <v>0</v>
      </c>
      <c r="O15" s="12">
        <v>0</v>
      </c>
      <c r="P15" s="12">
        <f t="shared" si="1"/>
        <v>0</v>
      </c>
      <c r="Q15" s="12">
        <v>0</v>
      </c>
      <c r="R15" s="13" t="s">
        <v>76</v>
      </c>
      <c r="S15" s="13" t="s">
        <v>77</v>
      </c>
      <c r="T15" s="12">
        <v>101</v>
      </c>
      <c r="U15" s="12">
        <v>-100.84999999999995</v>
      </c>
      <c r="V15" s="11">
        <v>0</v>
      </c>
      <c r="W15" s="11">
        <f t="shared" si="2"/>
        <v>0.15000000000004832</v>
      </c>
      <c r="X15" s="12">
        <v>-101</v>
      </c>
      <c r="Y15" s="11">
        <v>0</v>
      </c>
      <c r="Z15" s="11">
        <v>0</v>
      </c>
      <c r="AA15" s="13"/>
    </row>
    <row r="16" spans="1:28" s="7" customFormat="1" ht="18.899999999999999" customHeight="1" x14ac:dyDescent="0.4">
      <c r="A16" s="9" t="s">
        <v>24</v>
      </c>
      <c r="B16" s="9" t="s">
        <v>35</v>
      </c>
      <c r="C16" s="9" t="s">
        <v>54</v>
      </c>
      <c r="D16" s="9" t="s">
        <v>58</v>
      </c>
      <c r="E16" s="9" t="s">
        <v>55</v>
      </c>
      <c r="F16" s="9" t="s">
        <v>59</v>
      </c>
      <c r="G16" s="9" t="s">
        <v>69</v>
      </c>
      <c r="H16" s="9" t="s">
        <v>70</v>
      </c>
      <c r="I16" s="9" t="s">
        <v>28</v>
      </c>
      <c r="J16" s="9" t="s">
        <v>29</v>
      </c>
      <c r="K16" s="9" t="s">
        <v>31</v>
      </c>
      <c r="L16" s="9" t="s">
        <v>31</v>
      </c>
      <c r="M16" s="11">
        <v>-984445.55931239179</v>
      </c>
      <c r="N16" s="11">
        <v>0</v>
      </c>
      <c r="O16" s="11">
        <v>-840010.01967747766</v>
      </c>
      <c r="P16" s="11">
        <f t="shared" si="1"/>
        <v>-144435.53963491414</v>
      </c>
      <c r="Q16" s="11">
        <f t="shared" ref="Q16:Q70" si="3">+M16-O16</f>
        <v>-144435.53963491414</v>
      </c>
      <c r="R16" s="9" t="s">
        <v>34</v>
      </c>
      <c r="S16" s="9" t="s">
        <v>39</v>
      </c>
      <c r="T16" s="11">
        <v>-73779</v>
      </c>
      <c r="U16" s="11">
        <v>0</v>
      </c>
      <c r="V16" s="11">
        <v>0</v>
      </c>
      <c r="W16" s="11">
        <f t="shared" si="2"/>
        <v>-73779</v>
      </c>
      <c r="X16" s="9">
        <v>0</v>
      </c>
      <c r="Y16" s="11">
        <v>0</v>
      </c>
      <c r="Z16" s="11">
        <v>0</v>
      </c>
      <c r="AA16" s="43" t="s">
        <v>231</v>
      </c>
    </row>
    <row r="17" spans="1:27" s="7" customFormat="1" ht="18.899999999999999" customHeight="1" x14ac:dyDescent="0.4">
      <c r="A17" s="9" t="s">
        <v>24</v>
      </c>
      <c r="B17" s="9" t="s">
        <v>35</v>
      </c>
      <c r="C17" s="9" t="s">
        <v>54</v>
      </c>
      <c r="D17" s="9" t="s">
        <v>58</v>
      </c>
      <c r="E17" s="9" t="s">
        <v>55</v>
      </c>
      <c r="F17" s="9" t="s">
        <v>59</v>
      </c>
      <c r="G17" s="9" t="s">
        <v>69</v>
      </c>
      <c r="H17" s="9" t="s">
        <v>70</v>
      </c>
      <c r="I17" s="9" t="s">
        <v>28</v>
      </c>
      <c r="J17" s="9" t="s">
        <v>29</v>
      </c>
      <c r="K17" s="9" t="s">
        <v>31</v>
      </c>
      <c r="L17" s="9" t="s">
        <v>31</v>
      </c>
      <c r="M17" s="11">
        <v>-209024.11166709522</v>
      </c>
      <c r="N17" s="11">
        <v>-79186</v>
      </c>
      <c r="O17" s="11">
        <v>-150751.24401468624</v>
      </c>
      <c r="P17" s="11">
        <f t="shared" si="1"/>
        <v>-58272.867652408982</v>
      </c>
      <c r="Q17" s="11">
        <f t="shared" si="3"/>
        <v>-58272.867652408982</v>
      </c>
      <c r="R17" s="9" t="s">
        <v>47</v>
      </c>
      <c r="S17" s="9" t="s">
        <v>51</v>
      </c>
      <c r="T17" s="33">
        <f>-136591+48578</f>
        <v>-88013</v>
      </c>
      <c r="U17" s="11">
        <v>0</v>
      </c>
      <c r="V17" s="11">
        <v>0</v>
      </c>
      <c r="W17" s="33">
        <f t="shared" si="2"/>
        <v>-88013</v>
      </c>
      <c r="X17" s="9">
        <v>0</v>
      </c>
      <c r="Y17" s="11">
        <v>-48578</v>
      </c>
      <c r="Z17" s="11">
        <v>0</v>
      </c>
      <c r="AA17" s="38"/>
    </row>
    <row r="18" spans="1:27" s="7" customFormat="1" ht="18.899999999999999" customHeight="1" x14ac:dyDescent="0.4">
      <c r="A18" s="9" t="s">
        <v>24</v>
      </c>
      <c r="B18" s="9" t="s">
        <v>35</v>
      </c>
      <c r="C18" s="9" t="s">
        <v>54</v>
      </c>
      <c r="D18" s="9" t="s">
        <v>58</v>
      </c>
      <c r="E18" s="9" t="s">
        <v>55</v>
      </c>
      <c r="F18" s="9" t="s">
        <v>59</v>
      </c>
      <c r="G18" s="9" t="s">
        <v>69</v>
      </c>
      <c r="H18" s="9" t="s">
        <v>70</v>
      </c>
      <c r="I18" s="9" t="s">
        <v>28</v>
      </c>
      <c r="J18" s="9" t="s">
        <v>29</v>
      </c>
      <c r="K18" s="9" t="s">
        <v>31</v>
      </c>
      <c r="L18" s="9" t="s">
        <v>31</v>
      </c>
      <c r="M18" s="11">
        <v>0</v>
      </c>
      <c r="N18" s="11">
        <v>0</v>
      </c>
      <c r="O18" s="11">
        <v>-9.134615384615385</v>
      </c>
      <c r="P18" s="11">
        <f t="shared" si="1"/>
        <v>9.134615384615385</v>
      </c>
      <c r="Q18" s="11">
        <f t="shared" si="3"/>
        <v>9.134615384615385</v>
      </c>
      <c r="R18" s="9" t="s">
        <v>71</v>
      </c>
      <c r="S18" s="9" t="s">
        <v>72</v>
      </c>
      <c r="T18" s="11">
        <v>0</v>
      </c>
      <c r="U18" s="11">
        <v>0</v>
      </c>
      <c r="V18" s="11">
        <v>0</v>
      </c>
      <c r="W18" s="11">
        <f t="shared" si="2"/>
        <v>0</v>
      </c>
      <c r="X18" s="9">
        <v>0</v>
      </c>
      <c r="Y18" s="11">
        <v>0</v>
      </c>
      <c r="Z18" s="11">
        <v>0</v>
      </c>
      <c r="AA18" s="38"/>
    </row>
    <row r="19" spans="1:27" s="7" customFormat="1" ht="18.899999999999999" customHeight="1" x14ac:dyDescent="0.4">
      <c r="A19" s="9" t="s">
        <v>24</v>
      </c>
      <c r="B19" s="9" t="s">
        <v>35</v>
      </c>
      <c r="C19" s="9" t="s">
        <v>54</v>
      </c>
      <c r="D19" s="9" t="s">
        <v>58</v>
      </c>
      <c r="E19" s="9" t="s">
        <v>55</v>
      </c>
      <c r="F19" s="9" t="s">
        <v>59</v>
      </c>
      <c r="G19" s="9" t="s">
        <v>69</v>
      </c>
      <c r="H19" s="9" t="s">
        <v>70</v>
      </c>
      <c r="I19" s="9" t="s">
        <v>28</v>
      </c>
      <c r="J19" s="9" t="s">
        <v>29</v>
      </c>
      <c r="K19" s="9" t="s">
        <v>31</v>
      </c>
      <c r="L19" s="9" t="s">
        <v>31</v>
      </c>
      <c r="M19" s="11">
        <v>-7670.201009534173</v>
      </c>
      <c r="N19" s="11">
        <v>0</v>
      </c>
      <c r="O19" s="11">
        <v>0</v>
      </c>
      <c r="P19" s="11">
        <f t="shared" si="1"/>
        <v>-7670.201009534173</v>
      </c>
      <c r="Q19" s="11">
        <f t="shared" si="3"/>
        <v>-7670.201009534173</v>
      </c>
      <c r="R19" s="9" t="s">
        <v>64</v>
      </c>
      <c r="S19" s="9" t="s">
        <v>28</v>
      </c>
      <c r="T19" s="11">
        <v>0</v>
      </c>
      <c r="U19" s="11">
        <v>0</v>
      </c>
      <c r="V19" s="11">
        <v>0</v>
      </c>
      <c r="W19" s="11">
        <f t="shared" si="2"/>
        <v>0</v>
      </c>
      <c r="X19" s="9">
        <v>0</v>
      </c>
      <c r="Y19" s="11">
        <v>0</v>
      </c>
      <c r="Z19" s="11">
        <v>0</v>
      </c>
      <c r="AA19" s="38"/>
    </row>
    <row r="20" spans="1:27" s="7" customFormat="1" ht="18.899999999999999" customHeight="1" x14ac:dyDescent="0.4">
      <c r="A20" s="9" t="s">
        <v>24</v>
      </c>
      <c r="B20" s="9" t="s">
        <v>35</v>
      </c>
      <c r="C20" s="9" t="s">
        <v>54</v>
      </c>
      <c r="D20" s="9" t="s">
        <v>58</v>
      </c>
      <c r="E20" s="9" t="s">
        <v>55</v>
      </c>
      <c r="F20" s="9" t="s">
        <v>59</v>
      </c>
      <c r="G20" s="9" t="s">
        <v>69</v>
      </c>
      <c r="H20" s="9" t="s">
        <v>70</v>
      </c>
      <c r="I20" s="9" t="s">
        <v>28</v>
      </c>
      <c r="J20" s="9" t="s">
        <v>29</v>
      </c>
      <c r="K20" s="9" t="s">
        <v>79</v>
      </c>
      <c r="L20" s="9" t="s">
        <v>80</v>
      </c>
      <c r="M20" s="11">
        <v>-182490.75099450001</v>
      </c>
      <c r="N20" s="11">
        <v>0</v>
      </c>
      <c r="O20" s="11">
        <v>-175972.98595499998</v>
      </c>
      <c r="P20" s="11">
        <f>+M20-O20</f>
        <v>-6517.7650395000237</v>
      </c>
      <c r="Q20" s="11">
        <f>+M20-O20</f>
        <v>-6517.7650395000237</v>
      </c>
      <c r="R20" s="9" t="s">
        <v>82</v>
      </c>
      <c r="S20" s="9" t="s">
        <v>83</v>
      </c>
      <c r="T20" s="11">
        <v>0</v>
      </c>
      <c r="U20" s="11">
        <f>+Q20</f>
        <v>-6517.7650395000237</v>
      </c>
      <c r="V20" s="11">
        <v>0</v>
      </c>
      <c r="W20" s="11">
        <f t="shared" si="2"/>
        <v>-6517.7650395000237</v>
      </c>
      <c r="X20" s="9">
        <v>0</v>
      </c>
      <c r="Y20" s="11">
        <v>0</v>
      </c>
      <c r="Z20" s="11">
        <v>0</v>
      </c>
      <c r="AA20" s="38"/>
    </row>
    <row r="21" spans="1:27" s="7" customFormat="1" ht="18.899999999999999" customHeight="1" x14ac:dyDescent="0.4">
      <c r="A21" s="9" t="s">
        <v>24</v>
      </c>
      <c r="B21" s="9" t="s">
        <v>35</v>
      </c>
      <c r="C21" s="9" t="s">
        <v>54</v>
      </c>
      <c r="D21" s="9" t="s">
        <v>58</v>
      </c>
      <c r="E21" s="9" t="s">
        <v>55</v>
      </c>
      <c r="F21" s="9" t="s">
        <v>59</v>
      </c>
      <c r="G21" s="9" t="s">
        <v>69</v>
      </c>
      <c r="H21" s="9" t="s">
        <v>70</v>
      </c>
      <c r="I21" s="9" t="s">
        <v>28</v>
      </c>
      <c r="J21" s="9" t="s">
        <v>29</v>
      </c>
      <c r="K21" s="9" t="s">
        <v>61</v>
      </c>
      <c r="L21" s="9" t="s">
        <v>62</v>
      </c>
      <c r="M21" s="11">
        <v>-1817.7692307692309</v>
      </c>
      <c r="N21" s="11">
        <v>0</v>
      </c>
      <c r="O21" s="11">
        <v>-1072.5060200832477</v>
      </c>
      <c r="P21" s="11">
        <f>+M21-O21</f>
        <v>-745.26321068598327</v>
      </c>
      <c r="Q21" s="11">
        <f>+M21-O21</f>
        <v>-745.26321068598327</v>
      </c>
      <c r="R21" s="9" t="s">
        <v>34</v>
      </c>
      <c r="S21" s="9" t="s">
        <v>39</v>
      </c>
      <c r="T21" s="11">
        <f>+Q21+Q22</f>
        <v>-802.955518378291</v>
      </c>
      <c r="U21" s="11">
        <v>0</v>
      </c>
      <c r="V21" s="11">
        <v>0</v>
      </c>
      <c r="W21" s="11">
        <f t="shared" si="2"/>
        <v>-802.955518378291</v>
      </c>
      <c r="X21" s="9">
        <v>0</v>
      </c>
      <c r="Y21" s="11">
        <v>0</v>
      </c>
      <c r="Z21" s="11">
        <v>0</v>
      </c>
      <c r="AA21" s="38"/>
    </row>
    <row r="22" spans="1:27" s="7" customFormat="1" ht="18.899999999999999" customHeight="1" x14ac:dyDescent="0.4">
      <c r="A22" s="9" t="s">
        <v>24</v>
      </c>
      <c r="B22" s="9" t="s">
        <v>35</v>
      </c>
      <c r="C22" s="9" t="s">
        <v>54</v>
      </c>
      <c r="D22" s="9" t="s">
        <v>58</v>
      </c>
      <c r="E22" s="9" t="s">
        <v>55</v>
      </c>
      <c r="F22" s="9" t="s">
        <v>59</v>
      </c>
      <c r="G22" s="9" t="s">
        <v>69</v>
      </c>
      <c r="H22" s="9" t="s">
        <v>70</v>
      </c>
      <c r="I22" s="9" t="s">
        <v>28</v>
      </c>
      <c r="J22" s="9" t="s">
        <v>29</v>
      </c>
      <c r="K22" s="9" t="s">
        <v>61</v>
      </c>
      <c r="L22" s="9" t="s">
        <v>62</v>
      </c>
      <c r="M22" s="11">
        <v>-57.692307692307693</v>
      </c>
      <c r="N22" s="11">
        <v>0</v>
      </c>
      <c r="O22" s="11">
        <v>0</v>
      </c>
      <c r="P22" s="11">
        <f>+M22-O22</f>
        <v>-57.692307692307693</v>
      </c>
      <c r="Q22" s="11">
        <f>+M22-O22</f>
        <v>-57.692307692307693</v>
      </c>
      <c r="R22" s="9" t="s">
        <v>47</v>
      </c>
      <c r="S22" s="9" t="s">
        <v>51</v>
      </c>
      <c r="T22" s="11">
        <v>0</v>
      </c>
      <c r="U22" s="11">
        <v>0</v>
      </c>
      <c r="V22" s="11">
        <v>0</v>
      </c>
      <c r="W22" s="11">
        <f t="shared" si="2"/>
        <v>0</v>
      </c>
      <c r="X22" s="9">
        <v>0</v>
      </c>
      <c r="Y22" s="11">
        <v>0</v>
      </c>
      <c r="Z22" s="11">
        <v>0</v>
      </c>
      <c r="AA22" s="39"/>
    </row>
    <row r="23" spans="1:27" s="7" customFormat="1" x14ac:dyDescent="0.4">
      <c r="A23" s="9" t="s">
        <v>24</v>
      </c>
      <c r="B23" s="9" t="s">
        <v>35</v>
      </c>
      <c r="C23" s="9" t="s">
        <v>54</v>
      </c>
      <c r="D23" s="9" t="s">
        <v>58</v>
      </c>
      <c r="E23" s="9" t="s">
        <v>55</v>
      </c>
      <c r="F23" s="9" t="s">
        <v>59</v>
      </c>
      <c r="G23" s="9" t="s">
        <v>88</v>
      </c>
      <c r="H23" s="9" t="s">
        <v>89</v>
      </c>
      <c r="I23" s="9" t="s">
        <v>28</v>
      </c>
      <c r="J23" s="9" t="s">
        <v>29</v>
      </c>
      <c r="K23" s="9" t="s">
        <v>31</v>
      </c>
      <c r="L23" s="9" t="s">
        <v>31</v>
      </c>
      <c r="M23" s="11">
        <v>-17999.999899999999</v>
      </c>
      <c r="N23" s="11">
        <v>0</v>
      </c>
      <c r="O23" s="11">
        <v>-18000</v>
      </c>
      <c r="P23" s="11">
        <f t="shared" si="1"/>
        <v>1.0000000111176632E-4</v>
      </c>
      <c r="Q23" s="11">
        <f t="shared" si="3"/>
        <v>1.0000000111176632E-4</v>
      </c>
      <c r="R23" s="9" t="s">
        <v>82</v>
      </c>
      <c r="S23" s="9" t="s">
        <v>83</v>
      </c>
      <c r="T23" s="11">
        <v>0</v>
      </c>
      <c r="U23" s="11">
        <v>0</v>
      </c>
      <c r="V23" s="11">
        <v>0</v>
      </c>
      <c r="W23" s="11">
        <f t="shared" si="2"/>
        <v>0</v>
      </c>
      <c r="X23" s="9">
        <v>0</v>
      </c>
      <c r="Y23" s="11">
        <v>0</v>
      </c>
      <c r="Z23" s="11">
        <v>0</v>
      </c>
      <c r="AA23" s="9"/>
    </row>
    <row r="24" spans="1:27" s="7" customFormat="1" x14ac:dyDescent="0.4">
      <c r="A24" s="9" t="s">
        <v>24</v>
      </c>
      <c r="B24" s="9" t="s">
        <v>35</v>
      </c>
      <c r="C24" s="9" t="s">
        <v>54</v>
      </c>
      <c r="D24" s="9" t="s">
        <v>58</v>
      </c>
      <c r="E24" s="9" t="s">
        <v>55</v>
      </c>
      <c r="F24" s="9" t="s">
        <v>59</v>
      </c>
      <c r="G24" s="9" t="s">
        <v>88</v>
      </c>
      <c r="H24" s="9" t="s">
        <v>89</v>
      </c>
      <c r="I24" s="9" t="s">
        <v>28</v>
      </c>
      <c r="J24" s="9" t="s">
        <v>29</v>
      </c>
      <c r="K24" s="9" t="s">
        <v>31</v>
      </c>
      <c r="L24" s="9" t="s">
        <v>31</v>
      </c>
      <c r="M24" s="11">
        <v>-428269.11295099207</v>
      </c>
      <c r="N24" s="11">
        <v>0</v>
      </c>
      <c r="O24" s="11">
        <v>-396579.23043869808</v>
      </c>
      <c r="P24" s="11">
        <f t="shared" si="1"/>
        <v>-31689.882512293989</v>
      </c>
      <c r="Q24" s="11">
        <f t="shared" si="3"/>
        <v>-31689.882512293989</v>
      </c>
      <c r="R24" s="9" t="s">
        <v>34</v>
      </c>
      <c r="S24" s="9" t="s">
        <v>39</v>
      </c>
      <c r="T24" s="11">
        <f>+Q24+Q25+Q26+Q27</f>
        <v>-58394.204572687093</v>
      </c>
      <c r="U24" s="11">
        <v>0</v>
      </c>
      <c r="V24" s="11">
        <v>0</v>
      </c>
      <c r="W24" s="11">
        <f t="shared" si="2"/>
        <v>-58394.204572687093</v>
      </c>
      <c r="X24" s="9">
        <v>0</v>
      </c>
      <c r="Y24" s="11">
        <v>0</v>
      </c>
      <c r="Z24" s="11">
        <v>0</v>
      </c>
      <c r="AA24" s="9"/>
    </row>
    <row r="25" spans="1:27" s="7" customFormat="1" x14ac:dyDescent="0.4">
      <c r="A25" s="9" t="s">
        <v>24</v>
      </c>
      <c r="B25" s="9" t="s">
        <v>35</v>
      </c>
      <c r="C25" s="9" t="s">
        <v>54</v>
      </c>
      <c r="D25" s="9" t="s">
        <v>58</v>
      </c>
      <c r="E25" s="9" t="s">
        <v>55</v>
      </c>
      <c r="F25" s="9" t="s">
        <v>59</v>
      </c>
      <c r="G25" s="9" t="s">
        <v>88</v>
      </c>
      <c r="H25" s="9" t="s">
        <v>89</v>
      </c>
      <c r="I25" s="9" t="s">
        <v>28</v>
      </c>
      <c r="J25" s="9" t="s">
        <v>29</v>
      </c>
      <c r="K25" s="9" t="s">
        <v>31</v>
      </c>
      <c r="L25" s="9" t="s">
        <v>31</v>
      </c>
      <c r="M25" s="11">
        <v>-108040.58590725355</v>
      </c>
      <c r="N25" s="11">
        <v>-11719</v>
      </c>
      <c r="O25" s="11">
        <v>-83737.262035780703</v>
      </c>
      <c r="P25" s="11">
        <f t="shared" si="1"/>
        <v>-24303.32387147285</v>
      </c>
      <c r="Q25" s="11">
        <f t="shared" si="3"/>
        <v>-24303.32387147285</v>
      </c>
      <c r="R25" s="9" t="s">
        <v>47</v>
      </c>
      <c r="S25" s="9" t="s">
        <v>51</v>
      </c>
      <c r="T25" s="11">
        <v>0</v>
      </c>
      <c r="U25" s="11">
        <v>0</v>
      </c>
      <c r="V25" s="11">
        <v>0</v>
      </c>
      <c r="W25" s="11">
        <f t="shared" si="2"/>
        <v>0</v>
      </c>
      <c r="X25" s="9">
        <v>0</v>
      </c>
      <c r="Y25" s="11">
        <v>0</v>
      </c>
      <c r="Z25" s="11">
        <v>0</v>
      </c>
      <c r="AA25" s="9"/>
    </row>
    <row r="26" spans="1:27" s="7" customFormat="1" x14ac:dyDescent="0.4">
      <c r="A26" s="9" t="s">
        <v>24</v>
      </c>
      <c r="B26" s="9" t="s">
        <v>35</v>
      </c>
      <c r="C26" s="9" t="s">
        <v>54</v>
      </c>
      <c r="D26" s="9" t="s">
        <v>58</v>
      </c>
      <c r="E26" s="9" t="s">
        <v>55</v>
      </c>
      <c r="F26" s="9" t="s">
        <v>59</v>
      </c>
      <c r="G26" s="9" t="s">
        <v>88</v>
      </c>
      <c r="H26" s="9" t="s">
        <v>89</v>
      </c>
      <c r="I26" s="9" t="s">
        <v>28</v>
      </c>
      <c r="J26" s="9" t="s">
        <v>29</v>
      </c>
      <c r="K26" s="9" t="s">
        <v>31</v>
      </c>
      <c r="L26" s="9" t="s">
        <v>31</v>
      </c>
      <c r="M26" s="11">
        <v>0</v>
      </c>
      <c r="N26" s="11">
        <v>0</v>
      </c>
      <c r="O26" s="11">
        <v>-54.807692307692307</v>
      </c>
      <c r="P26" s="11">
        <f t="shared" si="1"/>
        <v>54.807692307692307</v>
      </c>
      <c r="Q26" s="11">
        <f t="shared" si="3"/>
        <v>54.807692307692307</v>
      </c>
      <c r="R26" s="9" t="s">
        <v>71</v>
      </c>
      <c r="S26" s="9" t="s">
        <v>72</v>
      </c>
      <c r="T26" s="11">
        <v>0</v>
      </c>
      <c r="U26" s="11">
        <v>0</v>
      </c>
      <c r="V26" s="11">
        <v>0</v>
      </c>
      <c r="W26" s="11">
        <f t="shared" si="2"/>
        <v>0</v>
      </c>
      <c r="X26" s="9">
        <v>0</v>
      </c>
      <c r="Y26" s="11">
        <v>0</v>
      </c>
      <c r="Z26" s="11">
        <v>0</v>
      </c>
      <c r="AA26" s="9"/>
    </row>
    <row r="27" spans="1:27" s="7" customFormat="1" x14ac:dyDescent="0.4">
      <c r="A27" s="9" t="s">
        <v>24</v>
      </c>
      <c r="B27" s="9" t="s">
        <v>35</v>
      </c>
      <c r="C27" s="9" t="s">
        <v>54</v>
      </c>
      <c r="D27" s="9" t="s">
        <v>58</v>
      </c>
      <c r="E27" s="9" t="s">
        <v>55</v>
      </c>
      <c r="F27" s="9" t="s">
        <v>59</v>
      </c>
      <c r="G27" s="9" t="s">
        <v>88</v>
      </c>
      <c r="H27" s="9" t="s">
        <v>89</v>
      </c>
      <c r="I27" s="9" t="s">
        <v>28</v>
      </c>
      <c r="J27" s="9" t="s">
        <v>29</v>
      </c>
      <c r="K27" s="9" t="s">
        <v>31</v>
      </c>
      <c r="L27" s="9" t="s">
        <v>31</v>
      </c>
      <c r="M27" s="11">
        <v>-2455.8058812279487</v>
      </c>
      <c r="N27" s="11">
        <v>0</v>
      </c>
      <c r="O27" s="11">
        <v>0</v>
      </c>
      <c r="P27" s="11">
        <f t="shared" si="1"/>
        <v>-2455.8058812279487</v>
      </c>
      <c r="Q27" s="11">
        <f t="shared" si="3"/>
        <v>-2455.8058812279487</v>
      </c>
      <c r="R27" s="9" t="s">
        <v>64</v>
      </c>
      <c r="S27" s="9" t="s">
        <v>28</v>
      </c>
      <c r="T27" s="11">
        <v>0</v>
      </c>
      <c r="U27" s="11">
        <v>0</v>
      </c>
      <c r="V27" s="11">
        <v>0</v>
      </c>
      <c r="W27" s="11">
        <f t="shared" si="2"/>
        <v>0</v>
      </c>
      <c r="X27" s="9">
        <v>0</v>
      </c>
      <c r="Y27" s="11">
        <v>0</v>
      </c>
      <c r="Z27" s="11">
        <v>0</v>
      </c>
      <c r="AA27" s="9"/>
    </row>
    <row r="28" spans="1:27" s="7" customFormat="1" x14ac:dyDescent="0.4">
      <c r="A28" s="9" t="s">
        <v>24</v>
      </c>
      <c r="B28" s="9" t="s">
        <v>35</v>
      </c>
      <c r="C28" s="9" t="s">
        <v>54</v>
      </c>
      <c r="D28" s="9" t="s">
        <v>58</v>
      </c>
      <c r="E28" s="9" t="s">
        <v>55</v>
      </c>
      <c r="F28" s="9" t="s">
        <v>59</v>
      </c>
      <c r="G28" s="9" t="s">
        <v>88</v>
      </c>
      <c r="H28" s="9" t="s">
        <v>89</v>
      </c>
      <c r="I28" s="9" t="s">
        <v>28</v>
      </c>
      <c r="J28" s="9" t="s">
        <v>29</v>
      </c>
      <c r="K28" s="9" t="s">
        <v>61</v>
      </c>
      <c r="L28" s="9" t="s">
        <v>62</v>
      </c>
      <c r="M28" s="11">
        <v>-10906.615384615387</v>
      </c>
      <c r="N28" s="11">
        <v>0</v>
      </c>
      <c r="O28" s="11">
        <v>-6435.0361204994861</v>
      </c>
      <c r="P28" s="11">
        <f t="shared" si="1"/>
        <v>-4471.5792641159005</v>
      </c>
      <c r="Q28" s="11">
        <f t="shared" si="3"/>
        <v>-4471.5792641159005</v>
      </c>
      <c r="R28" s="9" t="s">
        <v>34</v>
      </c>
      <c r="S28" s="9" t="s">
        <v>39</v>
      </c>
      <c r="T28" s="11">
        <f>+Q28+Q29</f>
        <v>-4817.7331102697462</v>
      </c>
      <c r="U28" s="11">
        <v>0</v>
      </c>
      <c r="V28" s="11">
        <v>0</v>
      </c>
      <c r="W28" s="11">
        <f t="shared" si="2"/>
        <v>-4817.7331102697462</v>
      </c>
      <c r="X28" s="9">
        <v>0</v>
      </c>
      <c r="Y28" s="11">
        <v>0</v>
      </c>
      <c r="Z28" s="11">
        <v>0</v>
      </c>
      <c r="AA28" s="9"/>
    </row>
    <row r="29" spans="1:27" s="7" customFormat="1" x14ac:dyDescent="0.4">
      <c r="A29" s="9" t="s">
        <v>24</v>
      </c>
      <c r="B29" s="9" t="s">
        <v>35</v>
      </c>
      <c r="C29" s="9" t="s">
        <v>54</v>
      </c>
      <c r="D29" s="9" t="s">
        <v>58</v>
      </c>
      <c r="E29" s="9" t="s">
        <v>55</v>
      </c>
      <c r="F29" s="9" t="s">
        <v>59</v>
      </c>
      <c r="G29" s="9" t="s">
        <v>88</v>
      </c>
      <c r="H29" s="9" t="s">
        <v>89</v>
      </c>
      <c r="I29" s="9" t="s">
        <v>28</v>
      </c>
      <c r="J29" s="9" t="s">
        <v>29</v>
      </c>
      <c r="K29" s="9" t="s">
        <v>61</v>
      </c>
      <c r="L29" s="9" t="s">
        <v>62</v>
      </c>
      <c r="M29" s="11">
        <v>-346.15384615384619</v>
      </c>
      <c r="N29" s="11">
        <v>0</v>
      </c>
      <c r="O29" s="11">
        <v>0</v>
      </c>
      <c r="P29" s="11">
        <f t="shared" si="1"/>
        <v>-346.15384615384619</v>
      </c>
      <c r="Q29" s="11">
        <f t="shared" si="3"/>
        <v>-346.15384615384619</v>
      </c>
      <c r="R29" s="9" t="s">
        <v>47</v>
      </c>
      <c r="S29" s="9" t="s">
        <v>51</v>
      </c>
      <c r="T29" s="11">
        <v>0</v>
      </c>
      <c r="U29" s="11">
        <v>0</v>
      </c>
      <c r="V29" s="11">
        <v>0</v>
      </c>
      <c r="W29" s="11">
        <f t="shared" si="2"/>
        <v>0</v>
      </c>
      <c r="X29" s="9">
        <v>0</v>
      </c>
      <c r="Y29" s="11">
        <v>0</v>
      </c>
      <c r="Z29" s="11">
        <v>0</v>
      </c>
      <c r="AA29" s="9"/>
    </row>
    <row r="30" spans="1:27" s="7" customFormat="1" x14ac:dyDescent="0.4">
      <c r="A30" s="9" t="s">
        <v>24</v>
      </c>
      <c r="B30" s="9" t="s">
        <v>35</v>
      </c>
      <c r="C30" s="9" t="s">
        <v>54</v>
      </c>
      <c r="D30" s="9" t="s">
        <v>58</v>
      </c>
      <c r="E30" s="9" t="s">
        <v>55</v>
      </c>
      <c r="F30" s="9" t="s">
        <v>59</v>
      </c>
      <c r="G30" s="9" t="s">
        <v>56</v>
      </c>
      <c r="H30" s="9" t="s">
        <v>57</v>
      </c>
      <c r="I30" s="9" t="s">
        <v>28</v>
      </c>
      <c r="J30" s="9" t="s">
        <v>29</v>
      </c>
      <c r="K30" s="9" t="s">
        <v>31</v>
      </c>
      <c r="L30" s="9" t="s">
        <v>31</v>
      </c>
      <c r="M30" s="11">
        <v>-3737555.6550871017</v>
      </c>
      <c r="N30" s="11">
        <v>-253348</v>
      </c>
      <c r="O30" s="11">
        <v>-3402831.9641128993</v>
      </c>
      <c r="P30" s="11">
        <f t="shared" si="1"/>
        <v>-334723.69097420247</v>
      </c>
      <c r="Q30" s="11">
        <f t="shared" si="3"/>
        <v>-334723.69097420247</v>
      </c>
      <c r="R30" s="9" t="s">
        <v>34</v>
      </c>
      <c r="S30" s="9" t="s">
        <v>39</v>
      </c>
      <c r="T30" s="11">
        <v>-346225.1316610002</v>
      </c>
      <c r="U30" s="11">
        <v>0</v>
      </c>
      <c r="V30" s="11">
        <v>0</v>
      </c>
      <c r="W30" s="11">
        <f t="shared" si="2"/>
        <v>-346225.1316610002</v>
      </c>
      <c r="X30" s="9">
        <v>0</v>
      </c>
      <c r="Y30" s="11">
        <v>0</v>
      </c>
      <c r="Z30" s="11">
        <v>0</v>
      </c>
      <c r="AA30" s="9"/>
    </row>
    <row r="31" spans="1:27" s="7" customFormat="1" x14ac:dyDescent="0.4">
      <c r="A31" s="9" t="s">
        <v>24</v>
      </c>
      <c r="B31" s="9" t="s">
        <v>35</v>
      </c>
      <c r="C31" s="9" t="s">
        <v>54</v>
      </c>
      <c r="D31" s="9" t="s">
        <v>58</v>
      </c>
      <c r="E31" s="9" t="s">
        <v>55</v>
      </c>
      <c r="F31" s="9" t="s">
        <v>59</v>
      </c>
      <c r="G31" s="9" t="s">
        <v>56</v>
      </c>
      <c r="H31" s="9" t="s">
        <v>57</v>
      </c>
      <c r="I31" s="9" t="s">
        <v>28</v>
      </c>
      <c r="J31" s="9" t="s">
        <v>29</v>
      </c>
      <c r="K31" s="9" t="s">
        <v>31</v>
      </c>
      <c r="L31" s="9" t="s">
        <v>31</v>
      </c>
      <c r="M31" s="11">
        <v>-269443.19530241785</v>
      </c>
      <c r="N31" s="11">
        <v>-46159</v>
      </c>
      <c r="O31" s="11">
        <v>-210440.37364526026</v>
      </c>
      <c r="P31" s="11">
        <f t="shared" si="1"/>
        <v>-59002.82165715759</v>
      </c>
      <c r="Q31" s="11">
        <f t="shared" si="3"/>
        <v>-59002.82165715759</v>
      </c>
      <c r="R31" s="9" t="s">
        <v>47</v>
      </c>
      <c r="S31" s="9" t="s">
        <v>51</v>
      </c>
      <c r="T31" s="11">
        <v>-63873.982499999918</v>
      </c>
      <c r="U31" s="11">
        <v>0</v>
      </c>
      <c r="V31" s="11">
        <v>0</v>
      </c>
      <c r="W31" s="11">
        <f t="shared" si="2"/>
        <v>-63873.982499999918</v>
      </c>
      <c r="X31" s="9">
        <v>0</v>
      </c>
      <c r="Y31" s="11">
        <v>0</v>
      </c>
      <c r="Z31" s="11">
        <v>0</v>
      </c>
      <c r="AA31" s="9"/>
    </row>
    <row r="32" spans="1:27" s="7" customFormat="1" x14ac:dyDescent="0.4">
      <c r="A32" s="9" t="s">
        <v>24</v>
      </c>
      <c r="B32" s="9" t="s">
        <v>35</v>
      </c>
      <c r="C32" s="9" t="s">
        <v>54</v>
      </c>
      <c r="D32" s="9" t="s">
        <v>58</v>
      </c>
      <c r="E32" s="9" t="s">
        <v>55</v>
      </c>
      <c r="F32" s="9" t="s">
        <v>59</v>
      </c>
      <c r="G32" s="9" t="s">
        <v>56</v>
      </c>
      <c r="H32" s="9" t="s">
        <v>57</v>
      </c>
      <c r="I32" s="9" t="s">
        <v>28</v>
      </c>
      <c r="J32" s="9" t="s">
        <v>29</v>
      </c>
      <c r="K32" s="9" t="s">
        <v>31</v>
      </c>
      <c r="L32" s="9" t="s">
        <v>31</v>
      </c>
      <c r="M32" s="11">
        <v>0</v>
      </c>
      <c r="N32" s="11">
        <v>0</v>
      </c>
      <c r="O32" s="11">
        <v>-28.269230769230774</v>
      </c>
      <c r="P32" s="11">
        <f t="shared" si="1"/>
        <v>28.269230769230774</v>
      </c>
      <c r="Q32" s="11">
        <f t="shared" si="3"/>
        <v>28.269230769230774</v>
      </c>
      <c r="R32" s="9" t="s">
        <v>71</v>
      </c>
      <c r="S32" s="9" t="s">
        <v>72</v>
      </c>
      <c r="T32" s="11">
        <v>0</v>
      </c>
      <c r="U32" s="11">
        <v>0</v>
      </c>
      <c r="V32" s="11">
        <v>0</v>
      </c>
      <c r="W32" s="11">
        <f t="shared" si="2"/>
        <v>0</v>
      </c>
      <c r="X32" s="9">
        <v>0</v>
      </c>
      <c r="Y32" s="11">
        <v>0</v>
      </c>
      <c r="Z32" s="11">
        <v>0</v>
      </c>
      <c r="AA32" s="9"/>
    </row>
    <row r="33" spans="1:27" s="7" customFormat="1" x14ac:dyDescent="0.4">
      <c r="A33" s="9" t="s">
        <v>24</v>
      </c>
      <c r="B33" s="9" t="s">
        <v>35</v>
      </c>
      <c r="C33" s="9" t="s">
        <v>54</v>
      </c>
      <c r="D33" s="9" t="s">
        <v>58</v>
      </c>
      <c r="E33" s="9" t="s">
        <v>55</v>
      </c>
      <c r="F33" s="9" t="s">
        <v>59</v>
      </c>
      <c r="G33" s="9" t="s">
        <v>56</v>
      </c>
      <c r="H33" s="9" t="s">
        <v>57</v>
      </c>
      <c r="I33" s="9" t="s">
        <v>28</v>
      </c>
      <c r="J33" s="9" t="s">
        <v>29</v>
      </c>
      <c r="K33" s="9" t="s">
        <v>31</v>
      </c>
      <c r="L33" s="9" t="s">
        <v>31</v>
      </c>
      <c r="M33" s="11">
        <v>-16401.341960409318</v>
      </c>
      <c r="N33" s="11">
        <v>0</v>
      </c>
      <c r="O33" s="11">
        <v>0</v>
      </c>
      <c r="P33" s="11">
        <f t="shared" si="1"/>
        <v>-16401.341960409318</v>
      </c>
      <c r="Q33" s="11">
        <f t="shared" si="3"/>
        <v>-16401.341960409318</v>
      </c>
      <c r="R33" s="9" t="s">
        <v>64</v>
      </c>
      <c r="S33" s="9" t="s">
        <v>28</v>
      </c>
      <c r="T33" s="11">
        <v>0</v>
      </c>
      <c r="U33" s="11">
        <v>0</v>
      </c>
      <c r="V33" s="11">
        <v>0</v>
      </c>
      <c r="W33" s="11">
        <f t="shared" si="2"/>
        <v>0</v>
      </c>
      <c r="X33" s="9">
        <v>0</v>
      </c>
      <c r="Y33" s="11">
        <v>0</v>
      </c>
      <c r="Z33" s="11">
        <v>0</v>
      </c>
      <c r="AA33" s="9"/>
    </row>
    <row r="34" spans="1:27" s="7" customFormat="1" x14ac:dyDescent="0.4">
      <c r="A34" s="9" t="s">
        <v>24</v>
      </c>
      <c r="B34" s="9" t="s">
        <v>35</v>
      </c>
      <c r="C34" s="9" t="s">
        <v>54</v>
      </c>
      <c r="D34" s="9" t="s">
        <v>58</v>
      </c>
      <c r="E34" s="9" t="s">
        <v>55</v>
      </c>
      <c r="F34" s="9" t="s">
        <v>59</v>
      </c>
      <c r="G34" s="9" t="s">
        <v>56</v>
      </c>
      <c r="H34" s="9" t="s">
        <v>57</v>
      </c>
      <c r="I34" s="9" t="s">
        <v>28</v>
      </c>
      <c r="J34" s="9" t="s">
        <v>29</v>
      </c>
      <c r="K34" s="9" t="s">
        <v>79</v>
      </c>
      <c r="L34" s="9" t="s">
        <v>80</v>
      </c>
      <c r="M34" s="12">
        <v>-1009.2500055</v>
      </c>
      <c r="N34" s="12">
        <v>0</v>
      </c>
      <c r="O34" s="12">
        <v>-973.20404500000006</v>
      </c>
      <c r="P34" s="12">
        <f>+M34-O34</f>
        <v>-36.045960499999978</v>
      </c>
      <c r="Q34" s="11">
        <f>+M34-O34</f>
        <v>-36.045960499999978</v>
      </c>
      <c r="R34" s="9" t="s">
        <v>82</v>
      </c>
      <c r="S34" s="9" t="s">
        <v>83</v>
      </c>
      <c r="T34" s="11">
        <v>0</v>
      </c>
      <c r="U34" s="11">
        <f>+Q34</f>
        <v>-36.045960499999978</v>
      </c>
      <c r="V34" s="11">
        <v>0</v>
      </c>
      <c r="W34" s="11">
        <f t="shared" si="2"/>
        <v>-36.045960499999978</v>
      </c>
      <c r="X34" s="9">
        <v>0</v>
      </c>
      <c r="Y34" s="11">
        <v>0</v>
      </c>
      <c r="Z34" s="11">
        <v>0</v>
      </c>
      <c r="AA34" s="9"/>
    </row>
    <row r="35" spans="1:27" s="7" customFormat="1" x14ac:dyDescent="0.4">
      <c r="A35" s="9" t="s">
        <v>24</v>
      </c>
      <c r="B35" s="9" t="s">
        <v>35</v>
      </c>
      <c r="C35" s="9" t="s">
        <v>54</v>
      </c>
      <c r="D35" s="9" t="s">
        <v>58</v>
      </c>
      <c r="E35" s="9" t="s">
        <v>55</v>
      </c>
      <c r="F35" s="9" t="s">
        <v>59</v>
      </c>
      <c r="G35" s="9" t="s">
        <v>56</v>
      </c>
      <c r="H35" s="9" t="s">
        <v>57</v>
      </c>
      <c r="I35" s="9" t="s">
        <v>28</v>
      </c>
      <c r="J35" s="9" t="s">
        <v>29</v>
      </c>
      <c r="K35" s="9" t="s">
        <v>187</v>
      </c>
      <c r="L35" s="9" t="s">
        <v>188</v>
      </c>
      <c r="M35" s="12">
        <v>-304675</v>
      </c>
      <c r="N35" s="12">
        <v>0</v>
      </c>
      <c r="O35" s="12">
        <v>-281755.23990000004</v>
      </c>
      <c r="P35" s="12">
        <f>+M35-O35-1</f>
        <v>-22920.760099999956</v>
      </c>
      <c r="Q35" s="11">
        <v>0</v>
      </c>
      <c r="R35" s="9" t="s">
        <v>47</v>
      </c>
      <c r="S35" s="9" t="s">
        <v>51</v>
      </c>
      <c r="T35" s="11">
        <v>0</v>
      </c>
      <c r="U35" s="11">
        <v>0</v>
      </c>
      <c r="V35" s="11">
        <v>0</v>
      </c>
      <c r="W35" s="11">
        <f t="shared" si="2"/>
        <v>0</v>
      </c>
      <c r="X35" s="9">
        <v>0</v>
      </c>
      <c r="Y35" s="11">
        <f>+P35+1</f>
        <v>-22919.760099999956</v>
      </c>
      <c r="Z35" s="11">
        <v>0</v>
      </c>
      <c r="AA35" s="9"/>
    </row>
    <row r="36" spans="1:27" s="7" customFormat="1" x14ac:dyDescent="0.4">
      <c r="A36" s="9" t="s">
        <v>24</v>
      </c>
      <c r="B36" s="9" t="s">
        <v>35</v>
      </c>
      <c r="C36" s="9" t="s">
        <v>54</v>
      </c>
      <c r="D36" s="9" t="s">
        <v>58</v>
      </c>
      <c r="E36" s="9" t="s">
        <v>55</v>
      </c>
      <c r="F36" s="9" t="s">
        <v>59</v>
      </c>
      <c r="G36" s="9" t="s">
        <v>56</v>
      </c>
      <c r="H36" s="9" t="s">
        <v>57</v>
      </c>
      <c r="I36" s="9" t="s">
        <v>28</v>
      </c>
      <c r="J36" s="9" t="s">
        <v>29</v>
      </c>
      <c r="K36" s="9" t="s">
        <v>61</v>
      </c>
      <c r="L36" s="9" t="s">
        <v>62</v>
      </c>
      <c r="M36" s="11">
        <v>-3635.5384615384619</v>
      </c>
      <c r="N36" s="11">
        <v>0</v>
      </c>
      <c r="O36" s="11">
        <v>-2145.0120401664954</v>
      </c>
      <c r="P36" s="11">
        <f>+M36-O36</f>
        <v>-1490.5264213719665</v>
      </c>
      <c r="Q36" s="11">
        <f>+M36-O36</f>
        <v>-1490.5264213719665</v>
      </c>
      <c r="R36" s="9" t="s">
        <v>34</v>
      </c>
      <c r="S36" s="9" t="s">
        <v>39</v>
      </c>
      <c r="T36" s="11">
        <f>+Q36+Q37</f>
        <v>-1605.911036756582</v>
      </c>
      <c r="U36" s="11">
        <v>0</v>
      </c>
      <c r="V36" s="11">
        <v>0</v>
      </c>
      <c r="W36" s="11">
        <f t="shared" si="2"/>
        <v>-1605.911036756582</v>
      </c>
      <c r="X36" s="9">
        <v>0</v>
      </c>
      <c r="Y36" s="9">
        <v>0</v>
      </c>
      <c r="Z36" s="11">
        <v>0</v>
      </c>
      <c r="AA36" s="9"/>
    </row>
    <row r="37" spans="1:27" s="7" customFormat="1" x14ac:dyDescent="0.4">
      <c r="A37" s="9" t="s">
        <v>24</v>
      </c>
      <c r="B37" s="9" t="s">
        <v>35</v>
      </c>
      <c r="C37" s="9" t="s">
        <v>54</v>
      </c>
      <c r="D37" s="9" t="s">
        <v>58</v>
      </c>
      <c r="E37" s="9" t="s">
        <v>55</v>
      </c>
      <c r="F37" s="9" t="s">
        <v>59</v>
      </c>
      <c r="G37" s="9" t="s">
        <v>56</v>
      </c>
      <c r="H37" s="9" t="s">
        <v>57</v>
      </c>
      <c r="I37" s="9" t="s">
        <v>28</v>
      </c>
      <c r="J37" s="9" t="s">
        <v>29</v>
      </c>
      <c r="K37" s="9" t="s">
        <v>61</v>
      </c>
      <c r="L37" s="9" t="s">
        <v>62</v>
      </c>
      <c r="M37" s="11">
        <v>-115.38461538461539</v>
      </c>
      <c r="N37" s="11">
        <v>0</v>
      </c>
      <c r="O37" s="11">
        <v>0</v>
      </c>
      <c r="P37" s="11">
        <f>+M37-O37</f>
        <v>-115.38461538461539</v>
      </c>
      <c r="Q37" s="11">
        <f>+M37-O37</f>
        <v>-115.38461538461539</v>
      </c>
      <c r="R37" s="9" t="s">
        <v>47</v>
      </c>
      <c r="S37" s="9" t="s">
        <v>51</v>
      </c>
      <c r="T37" s="11">
        <v>0</v>
      </c>
      <c r="U37" s="11">
        <v>0</v>
      </c>
      <c r="V37" s="11">
        <v>0</v>
      </c>
      <c r="W37" s="11">
        <f t="shared" si="2"/>
        <v>0</v>
      </c>
      <c r="X37" s="9">
        <v>0</v>
      </c>
      <c r="Y37" s="9">
        <v>0</v>
      </c>
      <c r="Z37" s="11">
        <v>0</v>
      </c>
      <c r="AA37" s="9"/>
    </row>
    <row r="38" spans="1:27" s="7" customFormat="1" x14ac:dyDescent="0.4">
      <c r="A38" s="9" t="s">
        <v>24</v>
      </c>
      <c r="B38" s="9" t="s">
        <v>35</v>
      </c>
      <c r="C38" s="9" t="s">
        <v>54</v>
      </c>
      <c r="D38" s="9" t="s">
        <v>58</v>
      </c>
      <c r="E38" s="9" t="s">
        <v>65</v>
      </c>
      <c r="F38" s="9" t="s">
        <v>68</v>
      </c>
      <c r="G38" s="9" t="s">
        <v>101</v>
      </c>
      <c r="H38" s="9" t="s">
        <v>102</v>
      </c>
      <c r="I38" s="9" t="s">
        <v>28</v>
      </c>
      <c r="J38" s="9" t="s">
        <v>29</v>
      </c>
      <c r="K38" s="9" t="s">
        <v>31</v>
      </c>
      <c r="L38" s="9" t="s">
        <v>31</v>
      </c>
      <c r="M38" s="11">
        <v>-325286.28485944698</v>
      </c>
      <c r="N38" s="11">
        <v>0</v>
      </c>
      <c r="O38" s="11">
        <v>-305351.08732665464</v>
      </c>
      <c r="P38" s="11">
        <f t="shared" si="1"/>
        <v>-19935.197532792343</v>
      </c>
      <c r="Q38" s="11">
        <f t="shared" si="3"/>
        <v>-19935.197532792343</v>
      </c>
      <c r="R38" s="9" t="s">
        <v>34</v>
      </c>
      <c r="S38" s="9" t="s">
        <v>39</v>
      </c>
      <c r="T38" s="11">
        <f>+Q38</f>
        <v>-19935.197532792343</v>
      </c>
      <c r="U38" s="11">
        <v>0</v>
      </c>
      <c r="V38" s="11">
        <v>0</v>
      </c>
      <c r="W38" s="11">
        <f t="shared" si="2"/>
        <v>-19935.197532792343</v>
      </c>
      <c r="X38" s="9">
        <v>0</v>
      </c>
      <c r="Y38" s="9">
        <v>0</v>
      </c>
      <c r="Z38" s="11">
        <v>0</v>
      </c>
      <c r="AA38" s="37" t="s">
        <v>232</v>
      </c>
    </row>
    <row r="39" spans="1:27" s="7" customFormat="1" x14ac:dyDescent="0.4">
      <c r="A39" s="9" t="s">
        <v>24</v>
      </c>
      <c r="B39" s="9" t="s">
        <v>35</v>
      </c>
      <c r="C39" s="9" t="s">
        <v>54</v>
      </c>
      <c r="D39" s="9" t="s">
        <v>58</v>
      </c>
      <c r="E39" s="9" t="s">
        <v>65</v>
      </c>
      <c r="F39" s="9" t="s">
        <v>68</v>
      </c>
      <c r="G39" s="9" t="s">
        <v>101</v>
      </c>
      <c r="H39" s="9" t="s">
        <v>102</v>
      </c>
      <c r="I39" s="9" t="s">
        <v>28</v>
      </c>
      <c r="J39" s="9" t="s">
        <v>29</v>
      </c>
      <c r="K39" s="9" t="s">
        <v>31</v>
      </c>
      <c r="L39" s="9" t="s">
        <v>31</v>
      </c>
      <c r="M39" s="11">
        <v>-361140.20406242734</v>
      </c>
      <c r="N39" s="11">
        <v>-60347</v>
      </c>
      <c r="O39" s="11">
        <v>-106663.76663782883</v>
      </c>
      <c r="P39" s="11">
        <f t="shared" si="1"/>
        <v>-254476.43742459849</v>
      </c>
      <c r="Q39" s="11">
        <f t="shared" si="3"/>
        <v>-254476.43742459849</v>
      </c>
      <c r="R39" s="9" t="s">
        <v>47</v>
      </c>
      <c r="S39" s="9" t="s">
        <v>51</v>
      </c>
      <c r="T39" s="33">
        <f>+Q39+Q40+Q41+65000</f>
        <v>-191691.9707892648</v>
      </c>
      <c r="U39" s="11">
        <v>0</v>
      </c>
      <c r="V39" s="11">
        <v>0</v>
      </c>
      <c r="W39" s="33">
        <f t="shared" si="2"/>
        <v>-191691.9707892648</v>
      </c>
      <c r="X39" s="9">
        <v>0</v>
      </c>
      <c r="Y39" s="11">
        <v>-65000</v>
      </c>
      <c r="Z39" s="11">
        <v>0</v>
      </c>
      <c r="AA39" s="38"/>
    </row>
    <row r="40" spans="1:27" s="7" customFormat="1" x14ac:dyDescent="0.4">
      <c r="A40" s="9" t="s">
        <v>24</v>
      </c>
      <c r="B40" s="9" t="s">
        <v>35</v>
      </c>
      <c r="C40" s="9" t="s">
        <v>54</v>
      </c>
      <c r="D40" s="9" t="s">
        <v>58</v>
      </c>
      <c r="E40" s="9" t="s">
        <v>65</v>
      </c>
      <c r="F40" s="9" t="s">
        <v>68</v>
      </c>
      <c r="G40" s="9" t="s">
        <v>101</v>
      </c>
      <c r="H40" s="9" t="s">
        <v>102</v>
      </c>
      <c r="I40" s="9" t="s">
        <v>28</v>
      </c>
      <c r="J40" s="9" t="s">
        <v>29</v>
      </c>
      <c r="K40" s="9" t="s">
        <v>31</v>
      </c>
      <c r="L40" s="9" t="s">
        <v>31</v>
      </c>
      <c r="M40" s="11">
        <v>0</v>
      </c>
      <c r="N40" s="11">
        <v>0</v>
      </c>
      <c r="O40" s="11">
        <v>-27.403846153846153</v>
      </c>
      <c r="P40" s="11">
        <f t="shared" si="1"/>
        <v>27.403846153846153</v>
      </c>
      <c r="Q40" s="11">
        <f t="shared" si="3"/>
        <v>27.403846153846153</v>
      </c>
      <c r="R40" s="9" t="s">
        <v>71</v>
      </c>
      <c r="S40" s="9" t="s">
        <v>72</v>
      </c>
      <c r="T40" s="11">
        <v>0</v>
      </c>
      <c r="U40" s="11">
        <v>0</v>
      </c>
      <c r="V40" s="11">
        <v>0</v>
      </c>
      <c r="W40" s="11">
        <f t="shared" si="2"/>
        <v>0</v>
      </c>
      <c r="X40" s="9">
        <v>0</v>
      </c>
      <c r="Y40" s="9">
        <v>0</v>
      </c>
      <c r="Z40" s="11">
        <v>0</v>
      </c>
      <c r="AA40" s="38"/>
    </row>
    <row r="41" spans="1:27" s="7" customFormat="1" x14ac:dyDescent="0.4">
      <c r="A41" s="9" t="s">
        <v>24</v>
      </c>
      <c r="B41" s="9" t="s">
        <v>35</v>
      </c>
      <c r="C41" s="9" t="s">
        <v>54</v>
      </c>
      <c r="D41" s="9" t="s">
        <v>58</v>
      </c>
      <c r="E41" s="9" t="s">
        <v>65</v>
      </c>
      <c r="F41" s="9" t="s">
        <v>68</v>
      </c>
      <c r="G41" s="9" t="s">
        <v>101</v>
      </c>
      <c r="H41" s="9" t="s">
        <v>102</v>
      </c>
      <c r="I41" s="9" t="s">
        <v>28</v>
      </c>
      <c r="J41" s="9" t="s">
        <v>29</v>
      </c>
      <c r="K41" s="9" t="s">
        <v>31</v>
      </c>
      <c r="L41" s="9" t="s">
        <v>31</v>
      </c>
      <c r="M41" s="11">
        <v>-2242.9372108201601</v>
      </c>
      <c r="N41" s="11">
        <v>0</v>
      </c>
      <c r="O41" s="11">
        <v>0</v>
      </c>
      <c r="P41" s="11">
        <f t="shared" si="1"/>
        <v>-2242.9372108201601</v>
      </c>
      <c r="Q41" s="11">
        <f t="shared" si="3"/>
        <v>-2242.9372108201601</v>
      </c>
      <c r="R41" s="9" t="s">
        <v>64</v>
      </c>
      <c r="S41" s="9" t="s">
        <v>28</v>
      </c>
      <c r="T41" s="11">
        <v>0</v>
      </c>
      <c r="U41" s="11">
        <v>0</v>
      </c>
      <c r="V41" s="11">
        <v>0</v>
      </c>
      <c r="W41" s="11">
        <f t="shared" si="2"/>
        <v>0</v>
      </c>
      <c r="X41" s="9">
        <v>0</v>
      </c>
      <c r="Y41" s="9">
        <v>0</v>
      </c>
      <c r="Z41" s="11">
        <v>0</v>
      </c>
      <c r="AA41" s="38"/>
    </row>
    <row r="42" spans="1:27" s="7" customFormat="1" x14ac:dyDescent="0.4">
      <c r="A42" s="9" t="s">
        <v>24</v>
      </c>
      <c r="B42" s="9" t="s">
        <v>35</v>
      </c>
      <c r="C42" s="9" t="s">
        <v>54</v>
      </c>
      <c r="D42" s="9" t="s">
        <v>58</v>
      </c>
      <c r="E42" s="9" t="s">
        <v>65</v>
      </c>
      <c r="F42" s="9" t="s">
        <v>68</v>
      </c>
      <c r="G42" s="9" t="s">
        <v>101</v>
      </c>
      <c r="H42" s="9" t="s">
        <v>102</v>
      </c>
      <c r="I42" s="9" t="s">
        <v>28</v>
      </c>
      <c r="J42" s="9" t="s">
        <v>29</v>
      </c>
      <c r="K42" s="9" t="s">
        <v>103</v>
      </c>
      <c r="L42" s="9" t="s">
        <v>104</v>
      </c>
      <c r="M42" s="11">
        <v>-300000</v>
      </c>
      <c r="N42" s="11">
        <v>0</v>
      </c>
      <c r="O42" s="11">
        <v>-299999.35999999999</v>
      </c>
      <c r="P42" s="11">
        <f>+M42-O42</f>
        <v>-0.64000000001396984</v>
      </c>
      <c r="Q42" s="11">
        <f>+M42-O42</f>
        <v>-0.64000000001396984</v>
      </c>
      <c r="R42" s="9" t="s">
        <v>82</v>
      </c>
      <c r="S42" s="9" t="s">
        <v>83</v>
      </c>
      <c r="T42" s="11">
        <v>0</v>
      </c>
      <c r="U42" s="11">
        <v>0</v>
      </c>
      <c r="V42" s="11">
        <v>0</v>
      </c>
      <c r="W42" s="11">
        <f t="shared" si="2"/>
        <v>0</v>
      </c>
      <c r="X42" s="9">
        <v>0</v>
      </c>
      <c r="Y42" s="11">
        <f>+Q42</f>
        <v>-0.64000000001396984</v>
      </c>
      <c r="Z42" s="11">
        <v>0</v>
      </c>
      <c r="AA42" s="38"/>
    </row>
    <row r="43" spans="1:27" s="7" customFormat="1" x14ac:dyDescent="0.4">
      <c r="A43" s="9" t="s">
        <v>24</v>
      </c>
      <c r="B43" s="9" t="s">
        <v>35</v>
      </c>
      <c r="C43" s="9" t="s">
        <v>54</v>
      </c>
      <c r="D43" s="9" t="s">
        <v>58</v>
      </c>
      <c r="E43" s="9" t="s">
        <v>65</v>
      </c>
      <c r="F43" s="9" t="s">
        <v>68</v>
      </c>
      <c r="G43" s="9" t="s">
        <v>101</v>
      </c>
      <c r="H43" s="9" t="s">
        <v>102</v>
      </c>
      <c r="I43" s="9" t="s">
        <v>28</v>
      </c>
      <c r="J43" s="9" t="s">
        <v>29</v>
      </c>
      <c r="K43" s="9" t="s">
        <v>61</v>
      </c>
      <c r="L43" s="9" t="s">
        <v>62</v>
      </c>
      <c r="M43" s="11">
        <v>-5453.3076923076933</v>
      </c>
      <c r="N43" s="11">
        <v>0</v>
      </c>
      <c r="O43" s="11">
        <v>-3217.518060249743</v>
      </c>
      <c r="P43" s="11">
        <f t="shared" si="1"/>
        <v>-2235.7896320579503</v>
      </c>
      <c r="Q43" s="11">
        <f t="shared" si="3"/>
        <v>-2235.7896320579503</v>
      </c>
      <c r="R43" s="9" t="s">
        <v>34</v>
      </c>
      <c r="S43" s="9" t="s">
        <v>39</v>
      </c>
      <c r="T43" s="11">
        <f>+Q44+Q43</f>
        <v>-2408.8665551348731</v>
      </c>
      <c r="U43" s="11">
        <v>0</v>
      </c>
      <c r="V43" s="11">
        <v>0</v>
      </c>
      <c r="W43" s="11">
        <f t="shared" si="2"/>
        <v>-2408.8665551348731</v>
      </c>
      <c r="X43" s="9">
        <v>0</v>
      </c>
      <c r="Y43" s="9">
        <v>0</v>
      </c>
      <c r="Z43" s="11">
        <v>0</v>
      </c>
      <c r="AA43" s="38"/>
    </row>
    <row r="44" spans="1:27" s="7" customFormat="1" x14ac:dyDescent="0.4">
      <c r="A44" s="9" t="s">
        <v>24</v>
      </c>
      <c r="B44" s="9" t="s">
        <v>35</v>
      </c>
      <c r="C44" s="9" t="s">
        <v>54</v>
      </c>
      <c r="D44" s="9" t="s">
        <v>58</v>
      </c>
      <c r="E44" s="9" t="s">
        <v>65</v>
      </c>
      <c r="F44" s="9" t="s">
        <v>68</v>
      </c>
      <c r="G44" s="9" t="s">
        <v>101</v>
      </c>
      <c r="H44" s="9" t="s">
        <v>102</v>
      </c>
      <c r="I44" s="9" t="s">
        <v>28</v>
      </c>
      <c r="J44" s="9" t="s">
        <v>29</v>
      </c>
      <c r="K44" s="9" t="s">
        <v>61</v>
      </c>
      <c r="L44" s="9" t="s">
        <v>62</v>
      </c>
      <c r="M44" s="11">
        <v>-173.07692307692309</v>
      </c>
      <c r="N44" s="11">
        <v>0</v>
      </c>
      <c r="O44" s="11">
        <v>0</v>
      </c>
      <c r="P44" s="11">
        <f t="shared" si="1"/>
        <v>-173.07692307692309</v>
      </c>
      <c r="Q44" s="11">
        <f t="shared" si="3"/>
        <v>-173.07692307692309</v>
      </c>
      <c r="R44" s="9" t="s">
        <v>47</v>
      </c>
      <c r="S44" s="9" t="s">
        <v>51</v>
      </c>
      <c r="T44" s="11">
        <v>0</v>
      </c>
      <c r="U44" s="11">
        <v>0</v>
      </c>
      <c r="V44" s="11">
        <v>0</v>
      </c>
      <c r="W44" s="11">
        <f t="shared" si="2"/>
        <v>0</v>
      </c>
      <c r="X44" s="9">
        <v>0</v>
      </c>
      <c r="Y44" s="9">
        <v>0</v>
      </c>
      <c r="Z44" s="11">
        <v>0</v>
      </c>
      <c r="AA44" s="39"/>
    </row>
    <row r="45" spans="1:27" s="7" customFormat="1" x14ac:dyDescent="0.4">
      <c r="A45" s="9" t="s">
        <v>24</v>
      </c>
      <c r="B45" s="9" t="s">
        <v>35</v>
      </c>
      <c r="C45" s="9" t="s">
        <v>54</v>
      </c>
      <c r="D45" s="9" t="s">
        <v>58</v>
      </c>
      <c r="E45" s="9" t="s">
        <v>65</v>
      </c>
      <c r="F45" s="9" t="s">
        <v>68</v>
      </c>
      <c r="G45" s="9" t="s">
        <v>66</v>
      </c>
      <c r="H45" s="9" t="s">
        <v>67</v>
      </c>
      <c r="I45" s="9" t="s">
        <v>28</v>
      </c>
      <c r="J45" s="9" t="s">
        <v>29</v>
      </c>
      <c r="K45" s="9" t="s">
        <v>31</v>
      </c>
      <c r="L45" s="9" t="s">
        <v>31</v>
      </c>
      <c r="M45" s="11">
        <v>-295798.64391351602</v>
      </c>
      <c r="N45" s="11">
        <v>0</v>
      </c>
      <c r="O45" s="11">
        <v>-282167.66173465812</v>
      </c>
      <c r="P45" s="11">
        <f t="shared" si="1"/>
        <v>-13630.982178857899</v>
      </c>
      <c r="Q45" s="11">
        <f t="shared" si="3"/>
        <v>-13630.982178857899</v>
      </c>
      <c r="R45" s="9" t="s">
        <v>34</v>
      </c>
      <c r="S45" s="9" t="s">
        <v>39</v>
      </c>
      <c r="T45" s="11">
        <f>+Q45</f>
        <v>-13630.982178857899</v>
      </c>
      <c r="U45" s="11">
        <v>0</v>
      </c>
      <c r="V45" s="11">
        <v>0</v>
      </c>
      <c r="W45" s="11">
        <f t="shared" si="2"/>
        <v>-13630.982178857899</v>
      </c>
      <c r="X45" s="9">
        <v>0</v>
      </c>
      <c r="Y45" s="9">
        <v>0</v>
      </c>
      <c r="Z45" s="11">
        <v>0</v>
      </c>
      <c r="AA45" s="37" t="s">
        <v>213</v>
      </c>
    </row>
    <row r="46" spans="1:27" s="7" customFormat="1" x14ac:dyDescent="0.4">
      <c r="A46" s="9" t="s">
        <v>24</v>
      </c>
      <c r="B46" s="9" t="s">
        <v>35</v>
      </c>
      <c r="C46" s="9" t="s">
        <v>54</v>
      </c>
      <c r="D46" s="9" t="s">
        <v>58</v>
      </c>
      <c r="E46" s="9" t="s">
        <v>65</v>
      </c>
      <c r="F46" s="9" t="s">
        <v>68</v>
      </c>
      <c r="G46" s="9" t="s">
        <v>66</v>
      </c>
      <c r="H46" s="9" t="s">
        <v>67</v>
      </c>
      <c r="I46" s="9" t="s">
        <v>28</v>
      </c>
      <c r="J46" s="9" t="s">
        <v>29</v>
      </c>
      <c r="K46" s="9" t="s">
        <v>31</v>
      </c>
      <c r="L46" s="9" t="s">
        <v>31</v>
      </c>
      <c r="M46" s="11">
        <v>-250561.9434173324</v>
      </c>
      <c r="N46" s="11">
        <v>-48130</v>
      </c>
      <c r="O46" s="11">
        <v>-69246.827123719675</v>
      </c>
      <c r="P46" s="11">
        <f t="shared" si="1"/>
        <v>-181315.11629361272</v>
      </c>
      <c r="Q46" s="11">
        <f t="shared" si="3"/>
        <v>-181315.11629361272</v>
      </c>
      <c r="R46" s="9" t="s">
        <v>47</v>
      </c>
      <c r="S46" s="9" t="s">
        <v>51</v>
      </c>
      <c r="T46" s="11">
        <f>+Q46+Q47+Q48</f>
        <v>-182486.87164383038</v>
      </c>
      <c r="U46" s="11">
        <v>0</v>
      </c>
      <c r="V46" s="11">
        <v>0</v>
      </c>
      <c r="W46" s="11">
        <f t="shared" si="2"/>
        <v>-182486.87164383038</v>
      </c>
      <c r="X46" s="9">
        <v>0</v>
      </c>
      <c r="Y46" s="9">
        <v>0</v>
      </c>
      <c r="Z46" s="11">
        <v>0</v>
      </c>
      <c r="AA46" s="38"/>
    </row>
    <row r="47" spans="1:27" s="7" customFormat="1" x14ac:dyDescent="0.4">
      <c r="A47" s="9" t="s">
        <v>24</v>
      </c>
      <c r="B47" s="9" t="s">
        <v>35</v>
      </c>
      <c r="C47" s="9" t="s">
        <v>54</v>
      </c>
      <c r="D47" s="9" t="s">
        <v>58</v>
      </c>
      <c r="E47" s="9" t="s">
        <v>65</v>
      </c>
      <c r="F47" s="9" t="s">
        <v>68</v>
      </c>
      <c r="G47" s="9" t="s">
        <v>66</v>
      </c>
      <c r="H47" s="9" t="s">
        <v>67</v>
      </c>
      <c r="I47" s="9" t="s">
        <v>28</v>
      </c>
      <c r="J47" s="9" t="s">
        <v>29</v>
      </c>
      <c r="K47" s="9" t="s">
        <v>31</v>
      </c>
      <c r="L47" s="9" t="s">
        <v>31</v>
      </c>
      <c r="M47" s="11">
        <v>0</v>
      </c>
      <c r="N47" s="11">
        <v>0</v>
      </c>
      <c r="O47" s="11">
        <v>-9.134615384615385</v>
      </c>
      <c r="P47" s="11">
        <f t="shared" si="1"/>
        <v>9.134615384615385</v>
      </c>
      <c r="Q47" s="11">
        <f t="shared" si="3"/>
        <v>9.134615384615385</v>
      </c>
      <c r="R47" s="9" t="s">
        <v>71</v>
      </c>
      <c r="S47" s="9" t="s">
        <v>72</v>
      </c>
      <c r="T47" s="11">
        <v>0</v>
      </c>
      <c r="U47" s="11">
        <v>0</v>
      </c>
      <c r="V47" s="11">
        <v>0</v>
      </c>
      <c r="W47" s="11">
        <f t="shared" si="2"/>
        <v>0</v>
      </c>
      <c r="X47" s="9">
        <v>0</v>
      </c>
      <c r="Y47" s="9">
        <v>0</v>
      </c>
      <c r="Z47" s="11">
        <v>0</v>
      </c>
      <c r="AA47" s="38"/>
    </row>
    <row r="48" spans="1:27" s="7" customFormat="1" x14ac:dyDescent="0.4">
      <c r="A48" s="9" t="s">
        <v>24</v>
      </c>
      <c r="B48" s="9" t="s">
        <v>35</v>
      </c>
      <c r="C48" s="9" t="s">
        <v>54</v>
      </c>
      <c r="D48" s="9" t="s">
        <v>58</v>
      </c>
      <c r="E48" s="9" t="s">
        <v>65</v>
      </c>
      <c r="F48" s="9" t="s">
        <v>68</v>
      </c>
      <c r="G48" s="9" t="s">
        <v>66</v>
      </c>
      <c r="H48" s="9" t="s">
        <v>67</v>
      </c>
      <c r="I48" s="9" t="s">
        <v>28</v>
      </c>
      <c r="J48" s="9" t="s">
        <v>29</v>
      </c>
      <c r="K48" s="9" t="s">
        <v>31</v>
      </c>
      <c r="L48" s="9" t="s">
        <v>31</v>
      </c>
      <c r="M48" s="11">
        <v>-1180.8899656022704</v>
      </c>
      <c r="N48" s="11">
        <v>0</v>
      </c>
      <c r="O48" s="11">
        <v>0</v>
      </c>
      <c r="P48" s="11">
        <f t="shared" si="1"/>
        <v>-1180.8899656022704</v>
      </c>
      <c r="Q48" s="11">
        <f t="shared" si="3"/>
        <v>-1180.8899656022704</v>
      </c>
      <c r="R48" s="9" t="s">
        <v>64</v>
      </c>
      <c r="S48" s="9" t="s">
        <v>28</v>
      </c>
      <c r="T48" s="11">
        <v>0</v>
      </c>
      <c r="U48" s="11">
        <v>0</v>
      </c>
      <c r="V48" s="11">
        <v>0</v>
      </c>
      <c r="W48" s="11">
        <f t="shared" si="2"/>
        <v>0</v>
      </c>
      <c r="X48" s="9">
        <v>0</v>
      </c>
      <c r="Y48" s="9">
        <v>0</v>
      </c>
      <c r="Z48" s="11">
        <v>0</v>
      </c>
      <c r="AA48" s="38"/>
    </row>
    <row r="49" spans="1:27" s="7" customFormat="1" x14ac:dyDescent="0.4">
      <c r="A49" s="9" t="s">
        <v>24</v>
      </c>
      <c r="B49" s="9" t="s">
        <v>35</v>
      </c>
      <c r="C49" s="9" t="s">
        <v>54</v>
      </c>
      <c r="D49" s="9" t="s">
        <v>58</v>
      </c>
      <c r="E49" s="9" t="s">
        <v>65</v>
      </c>
      <c r="F49" s="9" t="s">
        <v>68</v>
      </c>
      <c r="G49" s="9" t="s">
        <v>66</v>
      </c>
      <c r="H49" s="9" t="s">
        <v>67</v>
      </c>
      <c r="I49" s="9" t="s">
        <v>28</v>
      </c>
      <c r="J49" s="9" t="s">
        <v>29</v>
      </c>
      <c r="K49" s="9" t="s">
        <v>103</v>
      </c>
      <c r="L49" s="9" t="s">
        <v>104</v>
      </c>
      <c r="M49" s="11">
        <v>-200000</v>
      </c>
      <c r="N49" s="11">
        <v>0</v>
      </c>
      <c r="O49" s="11">
        <v>-199999.8</v>
      </c>
      <c r="P49" s="11">
        <f>+M49-O49</f>
        <v>-0.20000000001164153</v>
      </c>
      <c r="Q49" s="11">
        <f>+M49-O49</f>
        <v>-0.20000000001164153</v>
      </c>
      <c r="R49" s="9" t="s">
        <v>82</v>
      </c>
      <c r="S49" s="9" t="s">
        <v>83</v>
      </c>
      <c r="T49" s="11">
        <v>0</v>
      </c>
      <c r="U49" s="11">
        <v>0</v>
      </c>
      <c r="V49" s="11">
        <v>0</v>
      </c>
      <c r="W49" s="11">
        <f t="shared" si="2"/>
        <v>0</v>
      </c>
      <c r="X49" s="9">
        <v>0</v>
      </c>
      <c r="Y49" s="9">
        <v>0</v>
      </c>
      <c r="Z49" s="11">
        <v>0</v>
      </c>
      <c r="AA49" s="38"/>
    </row>
    <row r="50" spans="1:27" s="7" customFormat="1" x14ac:dyDescent="0.4">
      <c r="A50" s="9" t="s">
        <v>24</v>
      </c>
      <c r="B50" s="9" t="s">
        <v>35</v>
      </c>
      <c r="C50" s="9" t="s">
        <v>54</v>
      </c>
      <c r="D50" s="9" t="s">
        <v>58</v>
      </c>
      <c r="E50" s="9" t="s">
        <v>65</v>
      </c>
      <c r="F50" s="9" t="s">
        <v>68</v>
      </c>
      <c r="G50" s="9" t="s">
        <v>66</v>
      </c>
      <c r="H50" s="9" t="s">
        <v>67</v>
      </c>
      <c r="I50" s="9" t="s">
        <v>28</v>
      </c>
      <c r="J50" s="9" t="s">
        <v>29</v>
      </c>
      <c r="K50" s="9" t="s">
        <v>61</v>
      </c>
      <c r="L50" s="9" t="s">
        <v>62</v>
      </c>
      <c r="M50" s="11">
        <v>-1817.7692307692309</v>
      </c>
      <c r="N50" s="11">
        <v>0</v>
      </c>
      <c r="O50" s="11">
        <v>-1072.5060200832477</v>
      </c>
      <c r="P50" s="11">
        <f t="shared" si="1"/>
        <v>-745.26321068598327</v>
      </c>
      <c r="Q50" s="11">
        <f t="shared" si="3"/>
        <v>-745.26321068598327</v>
      </c>
      <c r="R50" s="9" t="s">
        <v>34</v>
      </c>
      <c r="S50" s="9" t="s">
        <v>39</v>
      </c>
      <c r="T50" s="11">
        <f>+Q50+Q51</f>
        <v>-802.955518378291</v>
      </c>
      <c r="U50" s="11">
        <v>0</v>
      </c>
      <c r="V50" s="11">
        <v>0</v>
      </c>
      <c r="W50" s="11">
        <f t="shared" si="2"/>
        <v>-802.955518378291</v>
      </c>
      <c r="X50" s="9">
        <v>0</v>
      </c>
      <c r="Y50" s="9">
        <v>0</v>
      </c>
      <c r="Z50" s="11">
        <v>0</v>
      </c>
      <c r="AA50" s="38"/>
    </row>
    <row r="51" spans="1:27" s="7" customFormat="1" x14ac:dyDescent="0.4">
      <c r="A51" s="9" t="s">
        <v>24</v>
      </c>
      <c r="B51" s="9" t="s">
        <v>35</v>
      </c>
      <c r="C51" s="9" t="s">
        <v>54</v>
      </c>
      <c r="D51" s="9" t="s">
        <v>58</v>
      </c>
      <c r="E51" s="9" t="s">
        <v>65</v>
      </c>
      <c r="F51" s="9" t="s">
        <v>68</v>
      </c>
      <c r="G51" s="9" t="s">
        <v>66</v>
      </c>
      <c r="H51" s="9" t="s">
        <v>67</v>
      </c>
      <c r="I51" s="9" t="s">
        <v>28</v>
      </c>
      <c r="J51" s="9" t="s">
        <v>29</v>
      </c>
      <c r="K51" s="9" t="s">
        <v>61</v>
      </c>
      <c r="L51" s="9" t="s">
        <v>62</v>
      </c>
      <c r="M51" s="11">
        <v>-57.692307692307693</v>
      </c>
      <c r="N51" s="11">
        <v>0</v>
      </c>
      <c r="O51" s="11">
        <v>0</v>
      </c>
      <c r="P51" s="11">
        <f t="shared" si="1"/>
        <v>-57.692307692307693</v>
      </c>
      <c r="Q51" s="11">
        <f t="shared" si="3"/>
        <v>-57.692307692307693</v>
      </c>
      <c r="R51" s="9" t="s">
        <v>47</v>
      </c>
      <c r="S51" s="9" t="s">
        <v>51</v>
      </c>
      <c r="T51" s="11">
        <v>0</v>
      </c>
      <c r="U51" s="11">
        <v>0</v>
      </c>
      <c r="V51" s="11">
        <v>0</v>
      </c>
      <c r="W51" s="11">
        <f t="shared" si="2"/>
        <v>0</v>
      </c>
      <c r="X51" s="9">
        <v>0</v>
      </c>
      <c r="Y51" s="9">
        <v>0</v>
      </c>
      <c r="Z51" s="11">
        <v>0</v>
      </c>
      <c r="AA51" s="39"/>
    </row>
    <row r="52" spans="1:27" s="7" customFormat="1" ht="14.6" x14ac:dyDescent="0.4">
      <c r="A52" s="9" t="s">
        <v>24</v>
      </c>
      <c r="B52" s="9" t="s">
        <v>35</v>
      </c>
      <c r="C52" s="9" t="s">
        <v>54</v>
      </c>
      <c r="D52" s="9" t="s">
        <v>58</v>
      </c>
      <c r="E52" s="9" t="s">
        <v>65</v>
      </c>
      <c r="F52" s="9" t="s">
        <v>68</v>
      </c>
      <c r="G52" s="9" t="s">
        <v>214</v>
      </c>
      <c r="H52" s="9" t="s">
        <v>215</v>
      </c>
      <c r="I52" s="9" t="s">
        <v>28</v>
      </c>
      <c r="J52" s="15">
        <v>20</v>
      </c>
      <c r="K52" s="9" t="s">
        <v>31</v>
      </c>
      <c r="L52" s="9" t="s">
        <v>31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15">
        <v>50</v>
      </c>
      <c r="S52" s="9" t="s">
        <v>39</v>
      </c>
      <c r="T52" s="9">
        <v>0</v>
      </c>
      <c r="U52" s="9">
        <v>0</v>
      </c>
      <c r="V52" s="11">
        <v>-10928</v>
      </c>
      <c r="W52" s="11">
        <f t="shared" si="2"/>
        <v>-10928</v>
      </c>
      <c r="X52" s="9">
        <v>0</v>
      </c>
      <c r="Y52" s="9">
        <v>0</v>
      </c>
      <c r="Z52" s="11">
        <v>0</v>
      </c>
      <c r="AA52" s="19"/>
    </row>
    <row r="53" spans="1:27" s="7" customFormat="1" ht="14.6" x14ac:dyDescent="0.4">
      <c r="A53" s="9" t="s">
        <v>24</v>
      </c>
      <c r="B53" s="9" t="s">
        <v>35</v>
      </c>
      <c r="C53" s="9" t="s">
        <v>54</v>
      </c>
      <c r="D53" s="9" t="s">
        <v>58</v>
      </c>
      <c r="E53" s="9" t="s">
        <v>65</v>
      </c>
      <c r="F53" s="9" t="s">
        <v>68</v>
      </c>
      <c r="G53" s="9" t="s">
        <v>214</v>
      </c>
      <c r="H53" s="9" t="s">
        <v>215</v>
      </c>
      <c r="I53" s="9" t="s">
        <v>28</v>
      </c>
      <c r="J53" s="15">
        <v>20</v>
      </c>
      <c r="K53" s="9" t="s">
        <v>31</v>
      </c>
      <c r="L53" s="9" t="s">
        <v>31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15">
        <v>55</v>
      </c>
      <c r="S53" s="9" t="s">
        <v>51</v>
      </c>
      <c r="T53" s="9">
        <v>0</v>
      </c>
      <c r="U53" s="9">
        <v>0</v>
      </c>
      <c r="V53" s="11">
        <v>-105751</v>
      </c>
      <c r="W53" s="11">
        <f t="shared" si="2"/>
        <v>-105751</v>
      </c>
      <c r="X53" s="9">
        <v>0</v>
      </c>
      <c r="Y53" s="9">
        <v>0</v>
      </c>
      <c r="Z53" s="11">
        <v>0</v>
      </c>
      <c r="AA53" s="19"/>
    </row>
    <row r="54" spans="1:27" s="7" customFormat="1" x14ac:dyDescent="0.4">
      <c r="A54" s="9" t="s">
        <v>24</v>
      </c>
      <c r="B54" s="9" t="s">
        <v>35</v>
      </c>
      <c r="C54" s="9" t="s">
        <v>25</v>
      </c>
      <c r="D54" s="9" t="s">
        <v>36</v>
      </c>
      <c r="E54" s="9" t="s">
        <v>26</v>
      </c>
      <c r="F54" s="9" t="s">
        <v>38</v>
      </c>
      <c r="G54" s="9" t="s">
        <v>94</v>
      </c>
      <c r="H54" s="9" t="s">
        <v>95</v>
      </c>
      <c r="I54" s="9" t="s">
        <v>28</v>
      </c>
      <c r="J54" s="9" t="s">
        <v>29</v>
      </c>
      <c r="K54" s="9" t="s">
        <v>31</v>
      </c>
      <c r="L54" s="9" t="s">
        <v>31</v>
      </c>
      <c r="M54" s="11">
        <v>-1212696.3746624656</v>
      </c>
      <c r="N54" s="11">
        <v>-281513.12</v>
      </c>
      <c r="O54" s="11">
        <v>-958115.60499840463</v>
      </c>
      <c r="P54" s="11">
        <f t="shared" ref="P54:P63" si="4">+M54-O54</f>
        <v>-254580.76966406102</v>
      </c>
      <c r="Q54" s="11">
        <f t="shared" si="3"/>
        <v>-254580.76966406102</v>
      </c>
      <c r="R54" s="9" t="s">
        <v>34</v>
      </c>
      <c r="S54" s="9" t="s">
        <v>39</v>
      </c>
      <c r="T54" s="11">
        <v>0</v>
      </c>
      <c r="U54" s="11">
        <v>0</v>
      </c>
      <c r="V54" s="11">
        <v>0</v>
      </c>
      <c r="W54" s="11">
        <f t="shared" si="2"/>
        <v>0</v>
      </c>
      <c r="X54" s="9">
        <v>0</v>
      </c>
      <c r="Y54" s="9">
        <v>0</v>
      </c>
      <c r="Z54" s="11">
        <f>+Q54+Q55+Q56+Q57+Q58+43772</f>
        <v>-113551.51983382471</v>
      </c>
      <c r="AA54" s="35" t="s">
        <v>203</v>
      </c>
    </row>
    <row r="55" spans="1:27" s="7" customFormat="1" x14ac:dyDescent="0.4">
      <c r="A55" s="9" t="s">
        <v>24</v>
      </c>
      <c r="B55" s="9" t="s">
        <v>35</v>
      </c>
      <c r="C55" s="9" t="s">
        <v>25</v>
      </c>
      <c r="D55" s="9" t="s">
        <v>36</v>
      </c>
      <c r="E55" s="9" t="s">
        <v>26</v>
      </c>
      <c r="F55" s="9" t="s">
        <v>38</v>
      </c>
      <c r="G55" s="9" t="s">
        <v>94</v>
      </c>
      <c r="H55" s="9" t="s">
        <v>95</v>
      </c>
      <c r="I55" s="9" t="s">
        <v>28</v>
      </c>
      <c r="J55" s="9" t="s">
        <v>29</v>
      </c>
      <c r="K55" s="9" t="s">
        <v>31</v>
      </c>
      <c r="L55" s="9" t="s">
        <v>31</v>
      </c>
      <c r="M55" s="11">
        <v>-543726.29761487129</v>
      </c>
      <c r="N55" s="11">
        <v>-35137.879999999997</v>
      </c>
      <c r="O55" s="11">
        <v>-635834.30886124063</v>
      </c>
      <c r="P55" s="11">
        <f t="shared" si="4"/>
        <v>92108.011246369337</v>
      </c>
      <c r="Q55" s="11">
        <f t="shared" si="3"/>
        <v>92108.011246369337</v>
      </c>
      <c r="R55" s="9" t="s">
        <v>47</v>
      </c>
      <c r="S55" s="9" t="s">
        <v>51</v>
      </c>
      <c r="T55" s="11">
        <v>0</v>
      </c>
      <c r="U55" s="11">
        <v>0</v>
      </c>
      <c r="V55" s="11">
        <v>0</v>
      </c>
      <c r="W55" s="11">
        <f t="shared" si="2"/>
        <v>0</v>
      </c>
      <c r="X55" s="9">
        <v>0</v>
      </c>
      <c r="Y55" s="9">
        <v>0</v>
      </c>
      <c r="Z55" s="9">
        <v>-43772</v>
      </c>
      <c r="AA55" s="36"/>
    </row>
    <row r="56" spans="1:27" s="7" customFormat="1" x14ac:dyDescent="0.4">
      <c r="A56" s="9" t="s">
        <v>24</v>
      </c>
      <c r="B56" s="9" t="s">
        <v>35</v>
      </c>
      <c r="C56" s="9" t="s">
        <v>25</v>
      </c>
      <c r="D56" s="9" t="s">
        <v>36</v>
      </c>
      <c r="E56" s="9" t="s">
        <v>26</v>
      </c>
      <c r="F56" s="9" t="s">
        <v>38</v>
      </c>
      <c r="G56" s="9" t="s">
        <v>94</v>
      </c>
      <c r="H56" s="9" t="s">
        <v>95</v>
      </c>
      <c r="I56" s="9" t="s">
        <v>28</v>
      </c>
      <c r="J56" s="9" t="s">
        <v>29</v>
      </c>
      <c r="K56" s="9" t="s">
        <v>31</v>
      </c>
      <c r="L56" s="9" t="s">
        <v>31</v>
      </c>
      <c r="M56" s="11">
        <v>0</v>
      </c>
      <c r="N56" s="11">
        <v>0</v>
      </c>
      <c r="O56" s="11">
        <v>-386.95241876923075</v>
      </c>
      <c r="P56" s="11">
        <f t="shared" si="4"/>
        <v>386.95241876923075</v>
      </c>
      <c r="Q56" s="11">
        <f t="shared" si="3"/>
        <v>386.95241876923075</v>
      </c>
      <c r="R56" s="9" t="s">
        <v>71</v>
      </c>
      <c r="S56" s="9" t="s">
        <v>72</v>
      </c>
      <c r="T56" s="11">
        <v>0</v>
      </c>
      <c r="U56" s="11">
        <v>0</v>
      </c>
      <c r="V56" s="11">
        <v>0</v>
      </c>
      <c r="W56" s="11">
        <f t="shared" si="2"/>
        <v>0</v>
      </c>
      <c r="X56" s="9">
        <v>0</v>
      </c>
      <c r="Y56" s="9">
        <v>0</v>
      </c>
      <c r="Z56" s="9">
        <v>0</v>
      </c>
      <c r="AA56" s="36"/>
    </row>
    <row r="57" spans="1:27" s="7" customFormat="1" x14ac:dyDescent="0.4">
      <c r="A57" s="9" t="s">
        <v>24</v>
      </c>
      <c r="B57" s="9" t="s">
        <v>35</v>
      </c>
      <c r="C57" s="9" t="s">
        <v>25</v>
      </c>
      <c r="D57" s="9" t="s">
        <v>36</v>
      </c>
      <c r="E57" s="9" t="s">
        <v>26</v>
      </c>
      <c r="F57" s="9" t="s">
        <v>38</v>
      </c>
      <c r="G57" s="9" t="s">
        <v>94</v>
      </c>
      <c r="H57" s="9" t="s">
        <v>95</v>
      </c>
      <c r="I57" s="9" t="s">
        <v>28</v>
      </c>
      <c r="J57" s="9" t="s">
        <v>29</v>
      </c>
      <c r="K57" s="9" t="s">
        <v>31</v>
      </c>
      <c r="L57" s="9" t="s">
        <v>31</v>
      </c>
      <c r="M57" s="11">
        <v>0</v>
      </c>
      <c r="N57" s="11">
        <v>0</v>
      </c>
      <c r="O57" s="11">
        <v>-5702.0740875000001</v>
      </c>
      <c r="P57" s="11">
        <f t="shared" si="4"/>
        <v>5702.0740875000001</v>
      </c>
      <c r="Q57" s="11">
        <f t="shared" si="3"/>
        <v>5702.0740875000001</v>
      </c>
      <c r="R57" s="9" t="s">
        <v>52</v>
      </c>
      <c r="S57" s="9" t="s">
        <v>53</v>
      </c>
      <c r="T57" s="11">
        <v>0</v>
      </c>
      <c r="U57" s="11">
        <v>0</v>
      </c>
      <c r="V57" s="11">
        <v>0</v>
      </c>
      <c r="W57" s="11">
        <f t="shared" si="2"/>
        <v>0</v>
      </c>
      <c r="X57" s="9">
        <v>0</v>
      </c>
      <c r="Y57" s="9">
        <v>0</v>
      </c>
      <c r="Z57" s="9">
        <v>0</v>
      </c>
      <c r="AA57" s="36"/>
    </row>
    <row r="58" spans="1:27" s="7" customFormat="1" x14ac:dyDescent="0.4">
      <c r="A58" s="9" t="s">
        <v>24</v>
      </c>
      <c r="B58" s="9" t="s">
        <v>35</v>
      </c>
      <c r="C58" s="9" t="s">
        <v>25</v>
      </c>
      <c r="D58" s="9" t="s">
        <v>36</v>
      </c>
      <c r="E58" s="9" t="s">
        <v>26</v>
      </c>
      <c r="F58" s="9" t="s">
        <v>38</v>
      </c>
      <c r="G58" s="9" t="s">
        <v>94</v>
      </c>
      <c r="H58" s="9" t="s">
        <v>95</v>
      </c>
      <c r="I58" s="9" t="s">
        <v>28</v>
      </c>
      <c r="J58" s="9" t="s">
        <v>29</v>
      </c>
      <c r="K58" s="9" t="s">
        <v>31</v>
      </c>
      <c r="L58" s="9" t="s">
        <v>31</v>
      </c>
      <c r="M58" s="11">
        <v>-939.78792240226176</v>
      </c>
      <c r="N58" s="11">
        <v>0</v>
      </c>
      <c r="O58" s="11">
        <v>0</v>
      </c>
      <c r="P58" s="11">
        <f t="shared" si="4"/>
        <v>-939.78792240226176</v>
      </c>
      <c r="Q58" s="11">
        <f t="shared" si="3"/>
        <v>-939.78792240226176</v>
      </c>
      <c r="R58" s="9" t="s">
        <v>64</v>
      </c>
      <c r="S58" s="9" t="s">
        <v>28</v>
      </c>
      <c r="T58" s="11">
        <v>0</v>
      </c>
      <c r="U58" s="11">
        <v>0</v>
      </c>
      <c r="V58" s="11">
        <v>0</v>
      </c>
      <c r="W58" s="11">
        <f t="shared" si="2"/>
        <v>0</v>
      </c>
      <c r="X58" s="9">
        <v>0</v>
      </c>
      <c r="Y58" s="9">
        <v>0</v>
      </c>
      <c r="Z58" s="9">
        <v>0</v>
      </c>
      <c r="AA58" s="36"/>
    </row>
    <row r="59" spans="1:27" s="7" customFormat="1" x14ac:dyDescent="0.4">
      <c r="A59" s="9" t="s">
        <v>24</v>
      </c>
      <c r="B59" s="9" t="s">
        <v>35</v>
      </c>
      <c r="C59" s="9" t="s">
        <v>25</v>
      </c>
      <c r="D59" s="9" t="s">
        <v>36</v>
      </c>
      <c r="E59" s="9" t="s">
        <v>26</v>
      </c>
      <c r="F59" s="9" t="s">
        <v>38</v>
      </c>
      <c r="G59" s="9" t="s">
        <v>94</v>
      </c>
      <c r="H59" s="9" t="s">
        <v>95</v>
      </c>
      <c r="I59" s="9" t="s">
        <v>28</v>
      </c>
      <c r="J59" s="9" t="s">
        <v>29</v>
      </c>
      <c r="K59" s="9" t="s">
        <v>61</v>
      </c>
      <c r="L59" s="9" t="s">
        <v>62</v>
      </c>
      <c r="M59" s="11">
        <v>-3635.5384615384619</v>
      </c>
      <c r="N59" s="11">
        <v>0</v>
      </c>
      <c r="O59" s="11">
        <v>-3176.0808735247624</v>
      </c>
      <c r="P59" s="11">
        <f t="shared" si="4"/>
        <v>-459.45758801369948</v>
      </c>
      <c r="Q59" s="11">
        <f t="shared" si="3"/>
        <v>-459.45758801369948</v>
      </c>
      <c r="R59" s="9" t="s">
        <v>34</v>
      </c>
      <c r="S59" s="9" t="s">
        <v>39</v>
      </c>
      <c r="T59" s="11">
        <v>0</v>
      </c>
      <c r="U59" s="11">
        <v>0</v>
      </c>
      <c r="V59" s="11">
        <v>0</v>
      </c>
      <c r="W59" s="11">
        <f t="shared" si="2"/>
        <v>0</v>
      </c>
      <c r="X59" s="9">
        <v>0</v>
      </c>
      <c r="Y59" s="9">
        <v>0</v>
      </c>
      <c r="Z59" s="11">
        <f>+Q59</f>
        <v>-459.45758801369948</v>
      </c>
      <c r="AA59" s="36"/>
    </row>
    <row r="60" spans="1:27" s="7" customFormat="1" x14ac:dyDescent="0.4">
      <c r="A60" s="9" t="s">
        <v>24</v>
      </c>
      <c r="B60" s="9" t="s">
        <v>35</v>
      </c>
      <c r="C60" s="9" t="s">
        <v>25</v>
      </c>
      <c r="D60" s="9" t="s">
        <v>36</v>
      </c>
      <c r="E60" s="9" t="s">
        <v>26</v>
      </c>
      <c r="F60" s="9" t="s">
        <v>38</v>
      </c>
      <c r="G60" s="9" t="s">
        <v>94</v>
      </c>
      <c r="H60" s="9" t="s">
        <v>95</v>
      </c>
      <c r="I60" s="9" t="s">
        <v>28</v>
      </c>
      <c r="J60" s="9" t="s">
        <v>29</v>
      </c>
      <c r="K60" s="9" t="s">
        <v>61</v>
      </c>
      <c r="L60" s="9" t="s">
        <v>62</v>
      </c>
      <c r="M60" s="11">
        <v>-1918.3846153846152</v>
      </c>
      <c r="N60" s="11">
        <v>-1803</v>
      </c>
      <c r="O60" s="11">
        <v>0</v>
      </c>
      <c r="P60" s="11">
        <f t="shared" si="4"/>
        <v>-1918.3846153846152</v>
      </c>
      <c r="Q60" s="11">
        <f t="shared" si="3"/>
        <v>-1918.3846153846152</v>
      </c>
      <c r="R60" s="9" t="s">
        <v>47</v>
      </c>
      <c r="S60" s="9" t="s">
        <v>51</v>
      </c>
      <c r="T60" s="11">
        <v>0</v>
      </c>
      <c r="U60" s="11">
        <v>0</v>
      </c>
      <c r="V60" s="11">
        <v>0</v>
      </c>
      <c r="W60" s="11">
        <f t="shared" si="2"/>
        <v>0</v>
      </c>
      <c r="X60" s="9">
        <v>0</v>
      </c>
      <c r="Y60" s="9">
        <v>0</v>
      </c>
      <c r="Z60" s="11">
        <f>+Q60</f>
        <v>-1918.3846153846152</v>
      </c>
      <c r="AA60" s="36"/>
    </row>
    <row r="61" spans="1:27" s="7" customFormat="1" x14ac:dyDescent="0.4">
      <c r="A61" s="9" t="s">
        <v>24</v>
      </c>
      <c r="B61" s="9" t="s">
        <v>35</v>
      </c>
      <c r="C61" s="9" t="s">
        <v>25</v>
      </c>
      <c r="D61" s="9" t="s">
        <v>36</v>
      </c>
      <c r="E61" s="9" t="s">
        <v>26</v>
      </c>
      <c r="F61" s="9" t="s">
        <v>38</v>
      </c>
      <c r="G61" s="9" t="s">
        <v>94</v>
      </c>
      <c r="H61" s="9" t="s">
        <v>95</v>
      </c>
      <c r="I61" s="9" t="s">
        <v>28</v>
      </c>
      <c r="J61" s="9" t="s">
        <v>29</v>
      </c>
      <c r="K61" s="9" t="s">
        <v>152</v>
      </c>
      <c r="L61" s="9" t="s">
        <v>153</v>
      </c>
      <c r="M61" s="11">
        <v>-577073.25989999995</v>
      </c>
      <c r="N61" s="11">
        <v>-577073.25989999995</v>
      </c>
      <c r="O61" s="11">
        <v>-521383.53104277991</v>
      </c>
      <c r="P61" s="11">
        <f t="shared" si="4"/>
        <v>-55689.728857220034</v>
      </c>
      <c r="Q61" s="11">
        <v>0</v>
      </c>
      <c r="R61" s="9" t="s">
        <v>34</v>
      </c>
      <c r="S61" s="9" t="s">
        <v>39</v>
      </c>
      <c r="T61" s="11">
        <v>0</v>
      </c>
      <c r="U61" s="11">
        <v>0</v>
      </c>
      <c r="V61" s="11">
        <v>0</v>
      </c>
      <c r="W61" s="11">
        <f t="shared" si="2"/>
        <v>0</v>
      </c>
      <c r="X61" s="11">
        <f>+P61</f>
        <v>-55689.728857220034</v>
      </c>
      <c r="Y61" s="9">
        <v>0</v>
      </c>
      <c r="Z61" s="9">
        <v>0</v>
      </c>
      <c r="AA61" s="9"/>
    </row>
    <row r="62" spans="1:27" s="7" customFormat="1" x14ac:dyDescent="0.4">
      <c r="A62" s="9" t="s">
        <v>24</v>
      </c>
      <c r="B62" s="9" t="s">
        <v>35</v>
      </c>
      <c r="C62" s="9" t="s">
        <v>25</v>
      </c>
      <c r="D62" s="9" t="s">
        <v>36</v>
      </c>
      <c r="E62" s="9" t="s">
        <v>26</v>
      </c>
      <c r="F62" s="9" t="s">
        <v>38</v>
      </c>
      <c r="G62" s="9" t="s">
        <v>94</v>
      </c>
      <c r="H62" s="9" t="s">
        <v>95</v>
      </c>
      <c r="I62" s="9" t="s">
        <v>28</v>
      </c>
      <c r="J62" s="9" t="s">
        <v>29</v>
      </c>
      <c r="K62" s="9" t="s">
        <v>152</v>
      </c>
      <c r="L62" s="9" t="s">
        <v>153</v>
      </c>
      <c r="M62" s="11">
        <v>-7952</v>
      </c>
      <c r="N62" s="11">
        <v>-7952</v>
      </c>
      <c r="O62" s="11">
        <v>-49489.279999999999</v>
      </c>
      <c r="P62" s="11">
        <f t="shared" si="4"/>
        <v>41537.279999999999</v>
      </c>
      <c r="Q62" s="11">
        <v>0</v>
      </c>
      <c r="R62" s="9" t="s">
        <v>47</v>
      </c>
      <c r="S62" s="9" t="s">
        <v>51</v>
      </c>
      <c r="T62" s="11">
        <v>0</v>
      </c>
      <c r="U62" s="11">
        <v>0</v>
      </c>
      <c r="V62" s="11">
        <v>0</v>
      </c>
      <c r="W62" s="11">
        <f t="shared" si="2"/>
        <v>0</v>
      </c>
      <c r="X62" s="11">
        <f>+P62</f>
        <v>41537.279999999999</v>
      </c>
      <c r="Y62" s="9">
        <v>0</v>
      </c>
      <c r="Z62" s="9">
        <v>0</v>
      </c>
      <c r="AA62" s="9"/>
    </row>
    <row r="63" spans="1:27" s="7" customFormat="1" ht="15.55" customHeight="1" x14ac:dyDescent="0.4">
      <c r="A63" s="9" t="s">
        <v>24</v>
      </c>
      <c r="B63" s="9" t="s">
        <v>35</v>
      </c>
      <c r="C63" s="9" t="s">
        <v>25</v>
      </c>
      <c r="D63" s="9" t="s">
        <v>36</v>
      </c>
      <c r="E63" s="9" t="s">
        <v>26</v>
      </c>
      <c r="F63" s="9" t="s">
        <v>38</v>
      </c>
      <c r="G63" s="9" t="s">
        <v>108</v>
      </c>
      <c r="H63" s="9" t="s">
        <v>111</v>
      </c>
      <c r="I63" s="9" t="s">
        <v>28</v>
      </c>
      <c r="J63" s="9" t="s">
        <v>29</v>
      </c>
      <c r="K63" s="9" t="s">
        <v>31</v>
      </c>
      <c r="L63" s="9" t="s">
        <v>31</v>
      </c>
      <c r="M63" s="11">
        <v>-4412301.0004700013</v>
      </c>
      <c r="N63" s="11">
        <v>-245994</v>
      </c>
      <c r="O63" s="11">
        <v>-2713423.7297999999</v>
      </c>
      <c r="P63" s="11">
        <f t="shared" si="4"/>
        <v>-1698877.2706700014</v>
      </c>
      <c r="Q63" s="11">
        <f t="shared" si="3"/>
        <v>-1698877.2706700014</v>
      </c>
      <c r="R63" s="9" t="s">
        <v>82</v>
      </c>
      <c r="S63" s="9" t="s">
        <v>83</v>
      </c>
      <c r="T63" s="11">
        <v>0</v>
      </c>
      <c r="U63" s="11">
        <v>0</v>
      </c>
      <c r="V63" s="11">
        <v>0</v>
      </c>
      <c r="W63" s="11">
        <f t="shared" si="2"/>
        <v>0</v>
      </c>
      <c r="X63" s="9">
        <v>0</v>
      </c>
      <c r="Y63" s="9">
        <v>0</v>
      </c>
      <c r="Z63" s="11">
        <f>+Q63</f>
        <v>-1698877.2706700014</v>
      </c>
      <c r="AA63" s="40" t="s">
        <v>202</v>
      </c>
    </row>
    <row r="64" spans="1:27" s="7" customFormat="1" ht="15.55" customHeight="1" x14ac:dyDescent="0.4">
      <c r="A64" s="9" t="s">
        <v>24</v>
      </c>
      <c r="B64" s="9" t="s">
        <v>35</v>
      </c>
      <c r="C64" s="9" t="s">
        <v>25</v>
      </c>
      <c r="D64" s="9" t="s">
        <v>36</v>
      </c>
      <c r="E64" s="9" t="s">
        <v>26</v>
      </c>
      <c r="F64" s="9" t="s">
        <v>38</v>
      </c>
      <c r="G64" s="9" t="s">
        <v>108</v>
      </c>
      <c r="H64" s="9" t="s">
        <v>111</v>
      </c>
      <c r="I64" s="9" t="s">
        <v>28</v>
      </c>
      <c r="J64" s="9" t="s">
        <v>29</v>
      </c>
      <c r="K64" s="9" t="s">
        <v>31</v>
      </c>
      <c r="L64" s="9" t="s">
        <v>31</v>
      </c>
      <c r="M64" s="11">
        <v>-19676968.698651023</v>
      </c>
      <c r="N64" s="11">
        <v>-478761.86989999982</v>
      </c>
      <c r="O64" s="11">
        <v>-17941772.213910751</v>
      </c>
      <c r="P64" s="11">
        <f t="shared" si="1"/>
        <v>-1735196.4847402722</v>
      </c>
      <c r="Q64" s="11">
        <f t="shared" si="3"/>
        <v>-1735196.4847402722</v>
      </c>
      <c r="R64" s="9" t="s">
        <v>34</v>
      </c>
      <c r="S64" s="9" t="s">
        <v>39</v>
      </c>
      <c r="T64" s="11">
        <v>-51781.637762817001</v>
      </c>
      <c r="U64" s="11">
        <v>0</v>
      </c>
      <c r="V64" s="11">
        <v>0</v>
      </c>
      <c r="W64" s="11">
        <f t="shared" si="2"/>
        <v>-51781.637762817001</v>
      </c>
      <c r="X64" s="9">
        <v>0</v>
      </c>
      <c r="Y64" s="9">
        <v>0</v>
      </c>
      <c r="Z64" s="11">
        <f>+Q64-T64+526409</f>
        <v>-1157005.8469774551</v>
      </c>
      <c r="AA64" s="41"/>
    </row>
    <row r="65" spans="1:27" s="7" customFormat="1" ht="15.55" customHeight="1" x14ac:dyDescent="0.4">
      <c r="A65" s="9" t="s">
        <v>24</v>
      </c>
      <c r="B65" s="9" t="s">
        <v>35</v>
      </c>
      <c r="C65" s="9" t="s">
        <v>25</v>
      </c>
      <c r="D65" s="9" t="s">
        <v>36</v>
      </c>
      <c r="E65" s="9" t="s">
        <v>26</v>
      </c>
      <c r="F65" s="9" t="s">
        <v>38</v>
      </c>
      <c r="G65" s="9" t="s">
        <v>108</v>
      </c>
      <c r="H65" s="9" t="s">
        <v>111</v>
      </c>
      <c r="I65" s="9" t="s">
        <v>28</v>
      </c>
      <c r="J65" s="9" t="s">
        <v>29</v>
      </c>
      <c r="K65" s="9" t="s">
        <v>31</v>
      </c>
      <c r="L65" s="9" t="s">
        <v>31</v>
      </c>
      <c r="M65" s="11">
        <v>-21596586.864449874</v>
      </c>
      <c r="N65" s="11">
        <v>-2052498.0500000003</v>
      </c>
      <c r="O65" s="11">
        <v>-13019597.516166836</v>
      </c>
      <c r="P65" s="11">
        <f t="shared" ref="P65:P88" si="5">+M65-O65</f>
        <v>-8576989.3482830375</v>
      </c>
      <c r="Q65" s="11">
        <f t="shared" si="3"/>
        <v>-8576989.3482830375</v>
      </c>
      <c r="R65" s="9" t="s">
        <v>47</v>
      </c>
      <c r="S65" s="9" t="s">
        <v>51</v>
      </c>
      <c r="T65" s="11">
        <v>-156324.73985738191</v>
      </c>
      <c r="U65" s="11">
        <v>0</v>
      </c>
      <c r="V65" s="11">
        <v>0</v>
      </c>
      <c r="W65" s="11">
        <f t="shared" si="2"/>
        <v>-156324.73985738191</v>
      </c>
      <c r="X65" s="9">
        <v>0</v>
      </c>
      <c r="Y65" s="9">
        <v>0</v>
      </c>
      <c r="Z65" s="11">
        <f>+Q65+Q66+Q67+Q68-T65-526409</f>
        <v>-8922950.8760910016</v>
      </c>
      <c r="AA65" s="41"/>
    </row>
    <row r="66" spans="1:27" s="7" customFormat="1" ht="15.55" customHeight="1" x14ac:dyDescent="0.4">
      <c r="A66" s="9" t="s">
        <v>24</v>
      </c>
      <c r="B66" s="9" t="s">
        <v>35</v>
      </c>
      <c r="C66" s="9" t="s">
        <v>25</v>
      </c>
      <c r="D66" s="9" t="s">
        <v>36</v>
      </c>
      <c r="E66" s="9" t="s">
        <v>26</v>
      </c>
      <c r="F66" s="9" t="s">
        <v>38</v>
      </c>
      <c r="G66" s="9" t="s">
        <v>108</v>
      </c>
      <c r="H66" s="9" t="s">
        <v>111</v>
      </c>
      <c r="I66" s="9" t="s">
        <v>28</v>
      </c>
      <c r="J66" s="9" t="s">
        <v>29</v>
      </c>
      <c r="K66" s="9" t="s">
        <v>31</v>
      </c>
      <c r="L66" s="9" t="s">
        <v>31</v>
      </c>
      <c r="M66" s="11">
        <v>0</v>
      </c>
      <c r="N66" s="11">
        <v>0</v>
      </c>
      <c r="O66" s="11">
        <v>-2127.9866900923075</v>
      </c>
      <c r="P66" s="11">
        <f t="shared" si="5"/>
        <v>2127.9866900923075</v>
      </c>
      <c r="Q66" s="11">
        <f t="shared" si="3"/>
        <v>2127.9866900923075</v>
      </c>
      <c r="R66" s="9" t="s">
        <v>71</v>
      </c>
      <c r="S66" s="9" t="s">
        <v>72</v>
      </c>
      <c r="T66" s="11">
        <v>0</v>
      </c>
      <c r="U66" s="11">
        <v>0</v>
      </c>
      <c r="V66" s="11">
        <v>0</v>
      </c>
      <c r="W66" s="11">
        <f t="shared" si="2"/>
        <v>0</v>
      </c>
      <c r="X66" s="9">
        <v>0</v>
      </c>
      <c r="Y66" s="9">
        <v>0</v>
      </c>
      <c r="Z66" s="9">
        <v>0</v>
      </c>
      <c r="AA66" s="41"/>
    </row>
    <row r="67" spans="1:27" s="7" customFormat="1" ht="15.55" customHeight="1" x14ac:dyDescent="0.4">
      <c r="A67" s="9" t="s">
        <v>24</v>
      </c>
      <c r="B67" s="9" t="s">
        <v>35</v>
      </c>
      <c r="C67" s="9" t="s">
        <v>25</v>
      </c>
      <c r="D67" s="9" t="s">
        <v>36</v>
      </c>
      <c r="E67" s="9" t="s">
        <v>26</v>
      </c>
      <c r="F67" s="9" t="s">
        <v>38</v>
      </c>
      <c r="G67" s="9" t="s">
        <v>108</v>
      </c>
      <c r="H67" s="9" t="s">
        <v>111</v>
      </c>
      <c r="I67" s="9" t="s">
        <v>28</v>
      </c>
      <c r="J67" s="9" t="s">
        <v>29</v>
      </c>
      <c r="K67" s="9" t="s">
        <v>31</v>
      </c>
      <c r="L67" s="9" t="s">
        <v>31</v>
      </c>
      <c r="M67" s="11">
        <v>0</v>
      </c>
      <c r="N67" s="11">
        <v>0</v>
      </c>
      <c r="O67" s="11">
        <v>-25736.200245</v>
      </c>
      <c r="P67" s="11">
        <f t="shared" si="5"/>
        <v>25736.200245</v>
      </c>
      <c r="Q67" s="11">
        <f t="shared" si="3"/>
        <v>25736.200245</v>
      </c>
      <c r="R67" s="9" t="s">
        <v>52</v>
      </c>
      <c r="S67" s="9" t="s">
        <v>53</v>
      </c>
      <c r="T67" s="11">
        <v>0</v>
      </c>
      <c r="U67" s="11">
        <v>0</v>
      </c>
      <c r="V67" s="11">
        <v>0</v>
      </c>
      <c r="W67" s="11">
        <f t="shared" si="2"/>
        <v>0</v>
      </c>
      <c r="X67" s="9">
        <v>0</v>
      </c>
      <c r="Y67" s="9">
        <v>0</v>
      </c>
      <c r="Z67" s="9">
        <v>0</v>
      </c>
      <c r="AA67" s="41"/>
    </row>
    <row r="68" spans="1:27" s="7" customFormat="1" ht="15.55" customHeight="1" x14ac:dyDescent="0.4">
      <c r="A68" s="9" t="s">
        <v>24</v>
      </c>
      <c r="B68" s="9" t="s">
        <v>35</v>
      </c>
      <c r="C68" s="9" t="s">
        <v>25</v>
      </c>
      <c r="D68" s="9" t="s">
        <v>36</v>
      </c>
      <c r="E68" s="9" t="s">
        <v>26</v>
      </c>
      <c r="F68" s="9" t="s">
        <v>38</v>
      </c>
      <c r="G68" s="9" t="s">
        <v>108</v>
      </c>
      <c r="H68" s="9" t="s">
        <v>111</v>
      </c>
      <c r="I68" s="9" t="s">
        <v>28</v>
      </c>
      <c r="J68" s="9" t="s">
        <v>29</v>
      </c>
      <c r="K68" s="9" t="s">
        <v>31</v>
      </c>
      <c r="L68" s="9" t="s">
        <v>31</v>
      </c>
      <c r="M68" s="11">
        <v>-3741.4546004383942</v>
      </c>
      <c r="N68" s="11">
        <v>0</v>
      </c>
      <c r="O68" s="11">
        <v>0</v>
      </c>
      <c r="P68" s="11">
        <f t="shared" si="5"/>
        <v>-3741.4546004383942</v>
      </c>
      <c r="Q68" s="11">
        <f t="shared" si="3"/>
        <v>-3741.4546004383942</v>
      </c>
      <c r="R68" s="9" t="s">
        <v>64</v>
      </c>
      <c r="S68" s="9" t="s">
        <v>28</v>
      </c>
      <c r="T68" s="11">
        <v>0</v>
      </c>
      <c r="U68" s="11">
        <v>0</v>
      </c>
      <c r="V68" s="11">
        <v>0</v>
      </c>
      <c r="W68" s="11">
        <f t="shared" si="2"/>
        <v>0</v>
      </c>
      <c r="X68" s="9">
        <v>0</v>
      </c>
      <c r="Y68" s="9">
        <v>0</v>
      </c>
      <c r="Z68" s="9">
        <v>0</v>
      </c>
      <c r="AA68" s="41"/>
    </row>
    <row r="69" spans="1:27" s="7" customFormat="1" ht="15.55" customHeight="1" x14ac:dyDescent="0.4">
      <c r="A69" s="9" t="s">
        <v>24</v>
      </c>
      <c r="B69" s="9" t="s">
        <v>35</v>
      </c>
      <c r="C69" s="9" t="s">
        <v>25</v>
      </c>
      <c r="D69" s="9" t="s">
        <v>36</v>
      </c>
      <c r="E69" s="9" t="s">
        <v>26</v>
      </c>
      <c r="F69" s="9" t="s">
        <v>38</v>
      </c>
      <c r="G69" s="9" t="s">
        <v>108</v>
      </c>
      <c r="H69" s="9" t="s">
        <v>111</v>
      </c>
      <c r="I69" s="9" t="s">
        <v>28</v>
      </c>
      <c r="J69" s="9" t="s">
        <v>29</v>
      </c>
      <c r="K69" s="9" t="s">
        <v>74</v>
      </c>
      <c r="L69" s="9" t="s">
        <v>75</v>
      </c>
      <c r="M69" s="11">
        <v>-694527.99989000009</v>
      </c>
      <c r="N69" s="11">
        <v>-550000</v>
      </c>
      <c r="O69" s="11">
        <v>-577268.32990000001</v>
      </c>
      <c r="P69" s="11">
        <f t="shared" si="5"/>
        <v>-117259.66999000008</v>
      </c>
      <c r="Q69" s="11">
        <f t="shared" si="3"/>
        <v>-117259.66999000008</v>
      </c>
      <c r="R69" s="9" t="s">
        <v>82</v>
      </c>
      <c r="S69" s="9" t="s">
        <v>83</v>
      </c>
      <c r="T69" s="11">
        <v>0</v>
      </c>
      <c r="U69" s="11">
        <v>0</v>
      </c>
      <c r="V69" s="11">
        <v>0</v>
      </c>
      <c r="W69" s="11">
        <f t="shared" si="2"/>
        <v>0</v>
      </c>
      <c r="X69" s="9">
        <v>0</v>
      </c>
      <c r="Y69" s="11">
        <v>-92260</v>
      </c>
      <c r="Z69" s="11">
        <f>+Q69-Y69</f>
        <v>-24999.669990000082</v>
      </c>
      <c r="AA69" s="41"/>
    </row>
    <row r="70" spans="1:27" s="7" customFormat="1" x14ac:dyDescent="0.4">
      <c r="A70" s="9" t="s">
        <v>24</v>
      </c>
      <c r="B70" s="9" t="s">
        <v>35</v>
      </c>
      <c r="C70" s="9" t="s">
        <v>25</v>
      </c>
      <c r="D70" s="9" t="s">
        <v>36</v>
      </c>
      <c r="E70" s="9" t="s">
        <v>26</v>
      </c>
      <c r="F70" s="9" t="s">
        <v>38</v>
      </c>
      <c r="G70" s="9" t="s">
        <v>108</v>
      </c>
      <c r="H70" s="9" t="s">
        <v>111</v>
      </c>
      <c r="I70" s="9" t="s">
        <v>28</v>
      </c>
      <c r="J70" s="9" t="s">
        <v>29</v>
      </c>
      <c r="K70" s="9" t="s">
        <v>79</v>
      </c>
      <c r="L70" s="9" t="s">
        <v>80</v>
      </c>
      <c r="M70" s="11">
        <v>-856731.47101523995</v>
      </c>
      <c r="N70" s="11">
        <v>-3008.1518999999998</v>
      </c>
      <c r="O70" s="11">
        <v>-856731.47502000001</v>
      </c>
      <c r="P70" s="11">
        <f t="shared" si="5"/>
        <v>4.0047600632533431E-3</v>
      </c>
      <c r="Q70" s="11">
        <f t="shared" si="3"/>
        <v>4.0047600632533431E-3</v>
      </c>
      <c r="R70" s="9" t="s">
        <v>82</v>
      </c>
      <c r="S70" s="9" t="s">
        <v>83</v>
      </c>
      <c r="T70" s="11">
        <v>1560.46</v>
      </c>
      <c r="U70" s="11">
        <v>-1560.46</v>
      </c>
      <c r="V70" s="11">
        <v>0</v>
      </c>
      <c r="W70" s="11">
        <f t="shared" si="2"/>
        <v>0</v>
      </c>
      <c r="X70" s="9">
        <v>0</v>
      </c>
      <c r="Y70" s="9">
        <v>0</v>
      </c>
      <c r="Z70" s="9">
        <v>0</v>
      </c>
      <c r="AA70" s="9"/>
    </row>
    <row r="71" spans="1:27" s="7" customFormat="1" x14ac:dyDescent="0.4">
      <c r="A71" s="9" t="s">
        <v>24</v>
      </c>
      <c r="B71" s="9" t="s">
        <v>35</v>
      </c>
      <c r="C71" s="9" t="s">
        <v>25</v>
      </c>
      <c r="D71" s="9" t="s">
        <v>36</v>
      </c>
      <c r="E71" s="9" t="s">
        <v>26</v>
      </c>
      <c r="F71" s="9" t="s">
        <v>38</v>
      </c>
      <c r="G71" s="9" t="s">
        <v>108</v>
      </c>
      <c r="H71" s="9" t="s">
        <v>111</v>
      </c>
      <c r="I71" s="9" t="s">
        <v>28</v>
      </c>
      <c r="J71" s="9" t="s">
        <v>29</v>
      </c>
      <c r="K71" s="9" t="s">
        <v>187</v>
      </c>
      <c r="L71" s="9" t="s">
        <v>188</v>
      </c>
      <c r="M71" s="11">
        <v>-677622.82623058208</v>
      </c>
      <c r="N71" s="11">
        <v>0</v>
      </c>
      <c r="O71" s="11">
        <v>-623491.3322621393</v>
      </c>
      <c r="P71" s="11">
        <f t="shared" si="5"/>
        <v>-54131.493968442781</v>
      </c>
      <c r="Q71" s="11">
        <v>0</v>
      </c>
      <c r="R71" s="9" t="s">
        <v>47</v>
      </c>
      <c r="S71" s="9" t="s">
        <v>51</v>
      </c>
      <c r="T71" s="11">
        <v>0</v>
      </c>
      <c r="U71" s="11">
        <v>0</v>
      </c>
      <c r="V71" s="11">
        <v>0</v>
      </c>
      <c r="W71" s="11">
        <f t="shared" si="2"/>
        <v>0</v>
      </c>
      <c r="X71" s="9">
        <v>0</v>
      </c>
      <c r="Y71" s="11">
        <f>+P71</f>
        <v>-54131.493968442781</v>
      </c>
      <c r="Z71" s="9">
        <v>0</v>
      </c>
      <c r="AA71" s="9"/>
    </row>
    <row r="72" spans="1:27" s="7" customFormat="1" ht="23.6" customHeight="1" x14ac:dyDescent="0.4">
      <c r="A72" s="9" t="s">
        <v>24</v>
      </c>
      <c r="B72" s="9" t="s">
        <v>35</v>
      </c>
      <c r="C72" s="9" t="s">
        <v>25</v>
      </c>
      <c r="D72" s="9" t="s">
        <v>36</v>
      </c>
      <c r="E72" s="9" t="s">
        <v>26</v>
      </c>
      <c r="F72" s="9" t="s">
        <v>38</v>
      </c>
      <c r="G72" s="9" t="s">
        <v>108</v>
      </c>
      <c r="H72" s="9" t="s">
        <v>111</v>
      </c>
      <c r="I72" s="9" t="s">
        <v>28</v>
      </c>
      <c r="J72" s="9" t="s">
        <v>29</v>
      </c>
      <c r="K72" s="9" t="s">
        <v>61</v>
      </c>
      <c r="L72" s="9" t="s">
        <v>62</v>
      </c>
      <c r="M72" s="11">
        <v>-12724.384615384617</v>
      </c>
      <c r="N72" s="11">
        <v>0</v>
      </c>
      <c r="O72" s="11">
        <v>-12581.681773632043</v>
      </c>
      <c r="P72" s="11">
        <f t="shared" si="5"/>
        <v>-142.70284175257439</v>
      </c>
      <c r="Q72" s="11">
        <f>+M72-O72</f>
        <v>-142.70284175257439</v>
      </c>
      <c r="R72" s="9" t="s">
        <v>34</v>
      </c>
      <c r="S72" s="9" t="s">
        <v>39</v>
      </c>
      <c r="T72" s="11">
        <v>0</v>
      </c>
      <c r="U72" s="11">
        <v>0</v>
      </c>
      <c r="V72" s="11">
        <v>0</v>
      </c>
      <c r="W72" s="11">
        <f t="shared" ref="W72:W135" si="6">+T72+U72+V72</f>
        <v>0</v>
      </c>
      <c r="X72" s="9">
        <v>0</v>
      </c>
      <c r="Y72" s="9">
        <v>0</v>
      </c>
      <c r="Z72" s="11">
        <f>+Q72</f>
        <v>-142.70284175257439</v>
      </c>
      <c r="AA72" s="35" t="s">
        <v>203</v>
      </c>
    </row>
    <row r="73" spans="1:27" s="7" customFormat="1" ht="23.6" customHeight="1" x14ac:dyDescent="0.4">
      <c r="A73" s="9" t="s">
        <v>24</v>
      </c>
      <c r="B73" s="9" t="s">
        <v>35</v>
      </c>
      <c r="C73" s="9" t="s">
        <v>25</v>
      </c>
      <c r="D73" s="9" t="s">
        <v>36</v>
      </c>
      <c r="E73" s="9" t="s">
        <v>26</v>
      </c>
      <c r="F73" s="9" t="s">
        <v>38</v>
      </c>
      <c r="G73" s="9" t="s">
        <v>108</v>
      </c>
      <c r="H73" s="9" t="s">
        <v>111</v>
      </c>
      <c r="I73" s="9" t="s">
        <v>28</v>
      </c>
      <c r="J73" s="9" t="s">
        <v>29</v>
      </c>
      <c r="K73" s="9" t="s">
        <v>61</v>
      </c>
      <c r="L73" s="9" t="s">
        <v>62</v>
      </c>
      <c r="M73" s="11">
        <v>-9276.8461538461561</v>
      </c>
      <c r="N73" s="11">
        <v>-8873</v>
      </c>
      <c r="O73" s="11">
        <v>0</v>
      </c>
      <c r="P73" s="11">
        <f t="shared" si="5"/>
        <v>-9276.8461538461561</v>
      </c>
      <c r="Q73" s="11">
        <f t="shared" ref="Q73:Q117" si="7">+M73-O73</f>
        <v>-9276.8461538461561</v>
      </c>
      <c r="R73" s="9" t="s">
        <v>47</v>
      </c>
      <c r="S73" s="9" t="s">
        <v>51</v>
      </c>
      <c r="T73" s="11">
        <v>0</v>
      </c>
      <c r="U73" s="11">
        <v>0</v>
      </c>
      <c r="V73" s="11">
        <v>0</v>
      </c>
      <c r="W73" s="11">
        <f t="shared" si="6"/>
        <v>0</v>
      </c>
      <c r="X73" s="9">
        <v>0</v>
      </c>
      <c r="Y73" s="9">
        <v>0</v>
      </c>
      <c r="Z73" s="11">
        <f t="shared" ref="Z73:Z75" si="8">+Q73</f>
        <v>-9276.8461538461561</v>
      </c>
      <c r="AA73" s="36"/>
    </row>
    <row r="74" spans="1:27" s="7" customFormat="1" ht="23.6" customHeight="1" x14ac:dyDescent="0.4">
      <c r="A74" s="9" t="s">
        <v>24</v>
      </c>
      <c r="B74" s="9" t="s">
        <v>35</v>
      </c>
      <c r="C74" s="9" t="s">
        <v>25</v>
      </c>
      <c r="D74" s="9" t="s">
        <v>36</v>
      </c>
      <c r="E74" s="9" t="s">
        <v>26</v>
      </c>
      <c r="F74" s="9" t="s">
        <v>38</v>
      </c>
      <c r="G74" s="9" t="s">
        <v>108</v>
      </c>
      <c r="H74" s="9" t="s">
        <v>111</v>
      </c>
      <c r="I74" s="9" t="s">
        <v>28</v>
      </c>
      <c r="J74" s="9" t="s">
        <v>29</v>
      </c>
      <c r="K74" s="9" t="s">
        <v>156</v>
      </c>
      <c r="L74" s="9" t="s">
        <v>157</v>
      </c>
      <c r="M74" s="11">
        <v>-162359</v>
      </c>
      <c r="N74" s="11">
        <v>0</v>
      </c>
      <c r="O74" s="11">
        <v>0</v>
      </c>
      <c r="P74" s="11">
        <f t="shared" si="5"/>
        <v>-162359</v>
      </c>
      <c r="Q74" s="11">
        <f t="shared" si="7"/>
        <v>-162359</v>
      </c>
      <c r="R74" s="9" t="s">
        <v>47</v>
      </c>
      <c r="S74" s="9" t="s">
        <v>51</v>
      </c>
      <c r="T74" s="11">
        <v>0</v>
      </c>
      <c r="U74" s="11">
        <v>0</v>
      </c>
      <c r="V74" s="11">
        <v>0</v>
      </c>
      <c r="W74" s="11">
        <f t="shared" si="6"/>
        <v>0</v>
      </c>
      <c r="X74" s="9">
        <v>0</v>
      </c>
      <c r="Y74" s="9">
        <v>0</v>
      </c>
      <c r="Z74" s="11">
        <f t="shared" si="8"/>
        <v>-162359</v>
      </c>
      <c r="AA74" s="36"/>
    </row>
    <row r="75" spans="1:27" s="7" customFormat="1" x14ac:dyDescent="0.4">
      <c r="A75" s="9" t="s">
        <v>24</v>
      </c>
      <c r="B75" s="9" t="s">
        <v>35</v>
      </c>
      <c r="C75" s="9" t="s">
        <v>25</v>
      </c>
      <c r="D75" s="9" t="s">
        <v>36</v>
      </c>
      <c r="E75" s="9" t="s">
        <v>26</v>
      </c>
      <c r="F75" s="9" t="s">
        <v>38</v>
      </c>
      <c r="G75" s="9" t="s">
        <v>108</v>
      </c>
      <c r="H75" s="9" t="s">
        <v>111</v>
      </c>
      <c r="I75" s="9" t="s">
        <v>28</v>
      </c>
      <c r="J75" s="9" t="s">
        <v>29</v>
      </c>
      <c r="K75" s="9" t="s">
        <v>183</v>
      </c>
      <c r="L75" s="9" t="s">
        <v>184</v>
      </c>
      <c r="M75" s="11">
        <v>-511000</v>
      </c>
      <c r="N75" s="11">
        <v>0</v>
      </c>
      <c r="O75" s="11">
        <v>-510999.99970000004</v>
      </c>
      <c r="P75" s="11">
        <f t="shared" si="5"/>
        <v>-2.9999995604157448E-4</v>
      </c>
      <c r="Q75" s="11">
        <f t="shared" si="7"/>
        <v>-2.9999995604157448E-4</v>
      </c>
      <c r="R75" s="9" t="s">
        <v>47</v>
      </c>
      <c r="S75" s="9" t="s">
        <v>51</v>
      </c>
      <c r="T75" s="11">
        <v>0</v>
      </c>
      <c r="U75" s="11">
        <v>0</v>
      </c>
      <c r="V75" s="11">
        <v>0</v>
      </c>
      <c r="W75" s="11">
        <f t="shared" si="6"/>
        <v>0</v>
      </c>
      <c r="X75" s="9">
        <v>0</v>
      </c>
      <c r="Y75" s="9">
        <v>0</v>
      </c>
      <c r="Z75" s="11">
        <f t="shared" si="8"/>
        <v>-2.9999995604157448E-4</v>
      </c>
      <c r="AA75" s="9"/>
    </row>
    <row r="76" spans="1:27" s="7" customFormat="1" x14ac:dyDescent="0.4">
      <c r="A76" s="9" t="s">
        <v>24</v>
      </c>
      <c r="B76" s="9" t="s">
        <v>35</v>
      </c>
      <c r="C76" s="9" t="s">
        <v>25</v>
      </c>
      <c r="D76" s="9" t="s">
        <v>36</v>
      </c>
      <c r="E76" s="9" t="s">
        <v>26</v>
      </c>
      <c r="F76" s="9" t="s">
        <v>38</v>
      </c>
      <c r="G76" s="9" t="s">
        <v>108</v>
      </c>
      <c r="H76" s="9" t="s">
        <v>111</v>
      </c>
      <c r="I76" s="9" t="s">
        <v>28</v>
      </c>
      <c r="J76" s="9" t="s">
        <v>29</v>
      </c>
      <c r="K76" s="9" t="s">
        <v>181</v>
      </c>
      <c r="L76" s="9" t="s">
        <v>182</v>
      </c>
      <c r="M76" s="11">
        <v>0</v>
      </c>
      <c r="N76" s="11">
        <v>0</v>
      </c>
      <c r="O76" s="11">
        <v>-60421.01</v>
      </c>
      <c r="P76" s="11">
        <f t="shared" si="5"/>
        <v>60421.01</v>
      </c>
      <c r="Q76" s="11">
        <v>0</v>
      </c>
      <c r="R76" s="9" t="s">
        <v>34</v>
      </c>
      <c r="S76" s="9" t="s">
        <v>39</v>
      </c>
      <c r="T76" s="11">
        <v>0</v>
      </c>
      <c r="U76" s="11">
        <v>0</v>
      </c>
      <c r="V76" s="11">
        <v>0</v>
      </c>
      <c r="W76" s="11">
        <f t="shared" si="6"/>
        <v>0</v>
      </c>
      <c r="X76" s="11">
        <f>+P76</f>
        <v>60421.01</v>
      </c>
      <c r="Y76" s="9">
        <v>0</v>
      </c>
      <c r="Z76" s="11">
        <v>0</v>
      </c>
      <c r="AA76" s="9"/>
    </row>
    <row r="77" spans="1:27" s="7" customFormat="1" x14ac:dyDescent="0.4">
      <c r="A77" s="9" t="s">
        <v>24</v>
      </c>
      <c r="B77" s="9" t="s">
        <v>35</v>
      </c>
      <c r="C77" s="9" t="s">
        <v>25</v>
      </c>
      <c r="D77" s="9" t="s">
        <v>36</v>
      </c>
      <c r="E77" s="9" t="s">
        <v>26</v>
      </c>
      <c r="F77" s="9" t="s">
        <v>38</v>
      </c>
      <c r="G77" s="9" t="s">
        <v>108</v>
      </c>
      <c r="H77" s="9" t="s">
        <v>111</v>
      </c>
      <c r="I77" s="9" t="s">
        <v>28</v>
      </c>
      <c r="J77" s="9" t="s">
        <v>29</v>
      </c>
      <c r="K77" s="9" t="s">
        <v>181</v>
      </c>
      <c r="L77" s="9" t="s">
        <v>182</v>
      </c>
      <c r="M77" s="11">
        <v>-532308.99989999982</v>
      </c>
      <c r="N77" s="11">
        <v>-532308.99989999982</v>
      </c>
      <c r="O77" s="11">
        <v>-251352.02000000002</v>
      </c>
      <c r="P77" s="11">
        <f t="shared" si="5"/>
        <v>-280956.9798999998</v>
      </c>
      <c r="Q77" s="11">
        <v>0</v>
      </c>
      <c r="R77" s="9" t="s">
        <v>47</v>
      </c>
      <c r="S77" s="9" t="s">
        <v>51</v>
      </c>
      <c r="T77" s="11">
        <v>0</v>
      </c>
      <c r="U77" s="11">
        <v>0</v>
      </c>
      <c r="V77" s="11">
        <v>0</v>
      </c>
      <c r="W77" s="11">
        <f t="shared" si="6"/>
        <v>0</v>
      </c>
      <c r="X77" s="11">
        <f t="shared" ref="X77:X80" si="9">+P77</f>
        <v>-280956.9798999998</v>
      </c>
      <c r="Y77" s="9">
        <v>0</v>
      </c>
      <c r="Z77" s="9">
        <v>0</v>
      </c>
      <c r="AA77" s="9"/>
    </row>
    <row r="78" spans="1:27" s="7" customFormat="1" x14ac:dyDescent="0.4">
      <c r="A78" s="9" t="s">
        <v>24</v>
      </c>
      <c r="B78" s="9" t="s">
        <v>35</v>
      </c>
      <c r="C78" s="9" t="s">
        <v>25</v>
      </c>
      <c r="D78" s="9" t="s">
        <v>36</v>
      </c>
      <c r="E78" s="9" t="s">
        <v>26</v>
      </c>
      <c r="F78" s="9" t="s">
        <v>38</v>
      </c>
      <c r="G78" s="9" t="s">
        <v>108</v>
      </c>
      <c r="H78" s="9" t="s">
        <v>111</v>
      </c>
      <c r="I78" s="9" t="s">
        <v>28</v>
      </c>
      <c r="J78" s="9" t="s">
        <v>29</v>
      </c>
      <c r="K78" s="9" t="s">
        <v>152</v>
      </c>
      <c r="L78" s="9" t="s">
        <v>153</v>
      </c>
      <c r="M78" s="11">
        <v>-404061.9999</v>
      </c>
      <c r="N78" s="11">
        <v>-404061.9999</v>
      </c>
      <c r="O78" s="11">
        <v>-175189.37</v>
      </c>
      <c r="P78" s="11">
        <f t="shared" si="5"/>
        <v>-228872.6299</v>
      </c>
      <c r="Q78" s="11">
        <v>0</v>
      </c>
      <c r="R78" s="9" t="s">
        <v>82</v>
      </c>
      <c r="S78" s="9" t="s">
        <v>83</v>
      </c>
      <c r="T78" s="11">
        <v>0</v>
      </c>
      <c r="U78" s="11">
        <v>0</v>
      </c>
      <c r="V78" s="11">
        <v>0</v>
      </c>
      <c r="W78" s="11">
        <f t="shared" si="6"/>
        <v>0</v>
      </c>
      <c r="X78" s="11">
        <f t="shared" si="9"/>
        <v>-228872.6299</v>
      </c>
      <c r="Y78" s="9">
        <v>0</v>
      </c>
      <c r="Z78" s="9">
        <v>0</v>
      </c>
      <c r="AA78" s="9"/>
    </row>
    <row r="79" spans="1:27" s="7" customFormat="1" x14ac:dyDescent="0.4">
      <c r="A79" s="9" t="s">
        <v>24</v>
      </c>
      <c r="B79" s="9" t="s">
        <v>35</v>
      </c>
      <c r="C79" s="9" t="s">
        <v>25</v>
      </c>
      <c r="D79" s="9" t="s">
        <v>36</v>
      </c>
      <c r="E79" s="9" t="s">
        <v>26</v>
      </c>
      <c r="F79" s="9" t="s">
        <v>38</v>
      </c>
      <c r="G79" s="9" t="s">
        <v>108</v>
      </c>
      <c r="H79" s="9" t="s">
        <v>111</v>
      </c>
      <c r="I79" s="9" t="s">
        <v>28</v>
      </c>
      <c r="J79" s="9" t="s">
        <v>29</v>
      </c>
      <c r="K79" s="9" t="s">
        <v>152</v>
      </c>
      <c r="L79" s="9" t="s">
        <v>153</v>
      </c>
      <c r="M79" s="11">
        <v>-306667.08990000002</v>
      </c>
      <c r="N79" s="11">
        <v>-306667.08990000002</v>
      </c>
      <c r="O79" s="11">
        <v>-306625.65456742235</v>
      </c>
      <c r="P79" s="11">
        <f t="shared" si="5"/>
        <v>-41.435332577675581</v>
      </c>
      <c r="Q79" s="11">
        <v>0</v>
      </c>
      <c r="R79" s="9" t="s">
        <v>34</v>
      </c>
      <c r="S79" s="9" t="s">
        <v>39</v>
      </c>
      <c r="T79" s="11">
        <v>0</v>
      </c>
      <c r="U79" s="11">
        <v>0</v>
      </c>
      <c r="V79" s="11">
        <v>0</v>
      </c>
      <c r="W79" s="11">
        <f t="shared" si="6"/>
        <v>0</v>
      </c>
      <c r="X79" s="11">
        <f t="shared" si="9"/>
        <v>-41.435332577675581</v>
      </c>
      <c r="Y79" s="9">
        <v>0</v>
      </c>
      <c r="Z79" s="11">
        <v>0</v>
      </c>
      <c r="AA79" s="9"/>
    </row>
    <row r="80" spans="1:27" s="7" customFormat="1" x14ac:dyDescent="0.4">
      <c r="A80" s="9" t="s">
        <v>24</v>
      </c>
      <c r="B80" s="9" t="s">
        <v>35</v>
      </c>
      <c r="C80" s="9" t="s">
        <v>25</v>
      </c>
      <c r="D80" s="9" t="s">
        <v>36</v>
      </c>
      <c r="E80" s="9" t="s">
        <v>26</v>
      </c>
      <c r="F80" s="9" t="s">
        <v>38</v>
      </c>
      <c r="G80" s="9" t="s">
        <v>108</v>
      </c>
      <c r="H80" s="9" t="s">
        <v>111</v>
      </c>
      <c r="I80" s="9" t="s">
        <v>28</v>
      </c>
      <c r="J80" s="9" t="s">
        <v>29</v>
      </c>
      <c r="K80" s="9" t="s">
        <v>152</v>
      </c>
      <c r="L80" s="9" t="s">
        <v>153</v>
      </c>
      <c r="M80" s="11">
        <v>0</v>
      </c>
      <c r="N80" s="11">
        <v>0</v>
      </c>
      <c r="O80" s="11">
        <v>-22.678104999999999</v>
      </c>
      <c r="P80" s="11">
        <f t="shared" si="5"/>
        <v>22.678104999999999</v>
      </c>
      <c r="Q80" s="11">
        <v>0</v>
      </c>
      <c r="R80" s="9" t="s">
        <v>47</v>
      </c>
      <c r="S80" s="9" t="s">
        <v>51</v>
      </c>
      <c r="T80" s="11">
        <v>0</v>
      </c>
      <c r="U80" s="11">
        <v>0</v>
      </c>
      <c r="V80" s="11">
        <v>0</v>
      </c>
      <c r="W80" s="11">
        <f t="shared" si="6"/>
        <v>0</v>
      </c>
      <c r="X80" s="11">
        <f t="shared" si="9"/>
        <v>22.678104999999999</v>
      </c>
      <c r="Y80" s="9">
        <v>0</v>
      </c>
      <c r="Z80" s="9">
        <v>0</v>
      </c>
      <c r="AA80" s="9"/>
    </row>
    <row r="81" spans="1:27" s="7" customFormat="1" x14ac:dyDescent="0.4">
      <c r="A81" s="9" t="s">
        <v>24</v>
      </c>
      <c r="B81" s="9" t="s">
        <v>35</v>
      </c>
      <c r="C81" s="9" t="s">
        <v>25</v>
      </c>
      <c r="D81" s="9" t="s">
        <v>36</v>
      </c>
      <c r="E81" s="9" t="s">
        <v>26</v>
      </c>
      <c r="F81" s="9" t="s">
        <v>38</v>
      </c>
      <c r="G81" s="9" t="s">
        <v>108</v>
      </c>
      <c r="H81" s="9" t="s">
        <v>111</v>
      </c>
      <c r="I81" s="9" t="s">
        <v>28</v>
      </c>
      <c r="J81" s="9" t="s">
        <v>29</v>
      </c>
      <c r="K81" s="9" t="s">
        <v>160</v>
      </c>
      <c r="L81" s="9" t="s">
        <v>161</v>
      </c>
      <c r="M81" s="11">
        <v>0</v>
      </c>
      <c r="N81" s="11">
        <v>0</v>
      </c>
      <c r="O81" s="11">
        <v>-561.96</v>
      </c>
      <c r="P81" s="11">
        <f t="shared" si="5"/>
        <v>561.96</v>
      </c>
      <c r="Q81" s="11">
        <f t="shared" si="7"/>
        <v>561.96</v>
      </c>
      <c r="R81" s="9" t="s">
        <v>34</v>
      </c>
      <c r="S81" s="9" t="s">
        <v>39</v>
      </c>
      <c r="T81" s="11">
        <v>0</v>
      </c>
      <c r="U81" s="11">
        <v>0</v>
      </c>
      <c r="V81" s="11">
        <v>0</v>
      </c>
      <c r="W81" s="11">
        <f t="shared" si="6"/>
        <v>0</v>
      </c>
      <c r="X81" s="11">
        <v>0</v>
      </c>
      <c r="Y81" s="9">
        <v>0</v>
      </c>
      <c r="Z81" s="11">
        <v>0</v>
      </c>
      <c r="AA81" s="9"/>
    </row>
    <row r="82" spans="1:27" s="7" customFormat="1" ht="73.849999999999994" customHeight="1" x14ac:dyDescent="0.4">
      <c r="A82" s="9" t="s">
        <v>24</v>
      </c>
      <c r="B82" s="9" t="s">
        <v>35</v>
      </c>
      <c r="C82" s="9" t="s">
        <v>25</v>
      </c>
      <c r="D82" s="9" t="s">
        <v>36</v>
      </c>
      <c r="E82" s="9" t="s">
        <v>26</v>
      </c>
      <c r="F82" s="9" t="s">
        <v>38</v>
      </c>
      <c r="G82" s="9" t="s">
        <v>108</v>
      </c>
      <c r="H82" s="9" t="s">
        <v>111</v>
      </c>
      <c r="I82" s="9" t="s">
        <v>28</v>
      </c>
      <c r="J82" s="9" t="s">
        <v>29</v>
      </c>
      <c r="K82" s="9" t="s">
        <v>160</v>
      </c>
      <c r="L82" s="9" t="s">
        <v>161</v>
      </c>
      <c r="M82" s="11">
        <v>-170000</v>
      </c>
      <c r="N82" s="11">
        <v>0</v>
      </c>
      <c r="O82" s="11">
        <v>-56749.999999999985</v>
      </c>
      <c r="P82" s="11">
        <f t="shared" si="5"/>
        <v>-113250.00000000001</v>
      </c>
      <c r="Q82" s="11">
        <f t="shared" si="7"/>
        <v>-113250.00000000001</v>
      </c>
      <c r="R82" s="9" t="s">
        <v>47</v>
      </c>
      <c r="S82" s="9" t="s">
        <v>51</v>
      </c>
      <c r="T82" s="11">
        <v>0</v>
      </c>
      <c r="U82" s="11">
        <v>0</v>
      </c>
      <c r="V82" s="11">
        <v>0</v>
      </c>
      <c r="W82" s="11">
        <f t="shared" si="6"/>
        <v>0</v>
      </c>
      <c r="X82" s="11">
        <v>0</v>
      </c>
      <c r="Y82" s="9">
        <v>0</v>
      </c>
      <c r="Z82" s="11">
        <f>+Q82+Q81</f>
        <v>-112688.04000000001</v>
      </c>
      <c r="AA82" s="10" t="s">
        <v>203</v>
      </c>
    </row>
    <row r="83" spans="1:27" s="7" customFormat="1" x14ac:dyDescent="0.4">
      <c r="A83" s="9" t="s">
        <v>24</v>
      </c>
      <c r="B83" s="9" t="s">
        <v>35</v>
      </c>
      <c r="C83" s="9" t="s">
        <v>25</v>
      </c>
      <c r="D83" s="9" t="s">
        <v>36</v>
      </c>
      <c r="E83" s="9" t="s">
        <v>26</v>
      </c>
      <c r="F83" s="9" t="s">
        <v>38</v>
      </c>
      <c r="G83" s="9" t="s">
        <v>108</v>
      </c>
      <c r="H83" s="9" t="s">
        <v>111</v>
      </c>
      <c r="I83" s="9" t="s">
        <v>28</v>
      </c>
      <c r="J83" s="9" t="s">
        <v>29</v>
      </c>
      <c r="K83" s="9" t="s">
        <v>185</v>
      </c>
      <c r="L83" s="9" t="s">
        <v>186</v>
      </c>
      <c r="M83" s="11">
        <v>-325462.9999</v>
      </c>
      <c r="N83" s="11">
        <v>-325462.9999</v>
      </c>
      <c r="O83" s="11">
        <v>-211977.50999999995</v>
      </c>
      <c r="P83" s="11">
        <f t="shared" si="5"/>
        <v>-113485.48990000004</v>
      </c>
      <c r="Q83" s="11">
        <v>0</v>
      </c>
      <c r="R83" s="9" t="s">
        <v>47</v>
      </c>
      <c r="S83" s="9" t="s">
        <v>51</v>
      </c>
      <c r="T83" s="11">
        <v>0</v>
      </c>
      <c r="U83" s="11">
        <v>0</v>
      </c>
      <c r="V83" s="11">
        <v>0</v>
      </c>
      <c r="W83" s="11">
        <f t="shared" si="6"/>
        <v>0</v>
      </c>
      <c r="X83" s="11">
        <f t="shared" ref="X83:X88" si="10">+P83</f>
        <v>-113485.48990000004</v>
      </c>
      <c r="Y83" s="9">
        <v>0</v>
      </c>
      <c r="Z83" s="9">
        <v>0</v>
      </c>
      <c r="AA83" s="9"/>
    </row>
    <row r="84" spans="1:27" s="7" customFormat="1" x14ac:dyDescent="0.4">
      <c r="A84" s="9" t="s">
        <v>24</v>
      </c>
      <c r="B84" s="9" t="s">
        <v>35</v>
      </c>
      <c r="C84" s="9" t="s">
        <v>25</v>
      </c>
      <c r="D84" s="9" t="s">
        <v>36</v>
      </c>
      <c r="E84" s="9" t="s">
        <v>26</v>
      </c>
      <c r="F84" s="9" t="s">
        <v>38</v>
      </c>
      <c r="G84" s="9" t="s">
        <v>108</v>
      </c>
      <c r="H84" s="9" t="s">
        <v>111</v>
      </c>
      <c r="I84" s="9" t="s">
        <v>28</v>
      </c>
      <c r="J84" s="9" t="s">
        <v>29</v>
      </c>
      <c r="K84" s="9" t="s">
        <v>154</v>
      </c>
      <c r="L84" s="9" t="s">
        <v>155</v>
      </c>
      <c r="M84" s="11">
        <v>-115000</v>
      </c>
      <c r="N84" s="11">
        <v>-115000</v>
      </c>
      <c r="O84" s="11">
        <v>-44545.956612551163</v>
      </c>
      <c r="P84" s="11">
        <f t="shared" si="5"/>
        <v>-70454.043387448837</v>
      </c>
      <c r="Q84" s="11">
        <v>0</v>
      </c>
      <c r="R84" s="9" t="s">
        <v>34</v>
      </c>
      <c r="S84" s="9" t="s">
        <v>39</v>
      </c>
      <c r="T84" s="11">
        <v>0</v>
      </c>
      <c r="U84" s="11">
        <v>0</v>
      </c>
      <c r="V84" s="11">
        <v>0</v>
      </c>
      <c r="W84" s="11">
        <f t="shared" si="6"/>
        <v>0</v>
      </c>
      <c r="X84" s="11">
        <f t="shared" si="10"/>
        <v>-70454.043387448837</v>
      </c>
      <c r="Y84" s="9">
        <v>0</v>
      </c>
      <c r="Z84" s="11">
        <v>0</v>
      </c>
      <c r="AA84" s="9"/>
    </row>
    <row r="85" spans="1:27" s="7" customFormat="1" x14ac:dyDescent="0.4">
      <c r="A85" s="9" t="s">
        <v>24</v>
      </c>
      <c r="B85" s="9" t="s">
        <v>35</v>
      </c>
      <c r="C85" s="9" t="s">
        <v>25</v>
      </c>
      <c r="D85" s="9" t="s">
        <v>36</v>
      </c>
      <c r="E85" s="9" t="s">
        <v>26</v>
      </c>
      <c r="F85" s="9" t="s">
        <v>38</v>
      </c>
      <c r="G85" s="9" t="s">
        <v>108</v>
      </c>
      <c r="H85" s="9" t="s">
        <v>111</v>
      </c>
      <c r="I85" s="9" t="s">
        <v>28</v>
      </c>
      <c r="J85" s="9" t="s">
        <v>29</v>
      </c>
      <c r="K85" s="9" t="s">
        <v>154</v>
      </c>
      <c r="L85" s="9" t="s">
        <v>155</v>
      </c>
      <c r="M85" s="11">
        <v>-71089.999999999971</v>
      </c>
      <c r="N85" s="11">
        <v>-71089.999999999971</v>
      </c>
      <c r="O85" s="11">
        <v>-117964.43340680022</v>
      </c>
      <c r="P85" s="11">
        <f t="shared" si="5"/>
        <v>46874.43340680025</v>
      </c>
      <c r="Q85" s="11">
        <v>0</v>
      </c>
      <c r="R85" s="9" t="s">
        <v>47</v>
      </c>
      <c r="S85" s="9" t="s">
        <v>51</v>
      </c>
      <c r="T85" s="11">
        <v>0</v>
      </c>
      <c r="U85" s="11">
        <v>0</v>
      </c>
      <c r="V85" s="11">
        <v>0</v>
      </c>
      <c r="W85" s="11">
        <f t="shared" si="6"/>
        <v>0</v>
      </c>
      <c r="X85" s="11">
        <f t="shared" si="10"/>
        <v>46874.43340680025</v>
      </c>
      <c r="Y85" s="9">
        <v>0</v>
      </c>
      <c r="Z85" s="9">
        <v>0</v>
      </c>
      <c r="AA85" s="9"/>
    </row>
    <row r="86" spans="1:27" s="7" customFormat="1" x14ac:dyDescent="0.4">
      <c r="A86" s="9" t="s">
        <v>24</v>
      </c>
      <c r="B86" s="9" t="s">
        <v>35</v>
      </c>
      <c r="C86" s="9" t="s">
        <v>25</v>
      </c>
      <c r="D86" s="9" t="s">
        <v>36</v>
      </c>
      <c r="E86" s="9" t="s">
        <v>26</v>
      </c>
      <c r="F86" s="9" t="s">
        <v>38</v>
      </c>
      <c r="G86" s="9" t="s">
        <v>108</v>
      </c>
      <c r="H86" s="9" t="s">
        <v>111</v>
      </c>
      <c r="I86" s="9" t="s">
        <v>28</v>
      </c>
      <c r="J86" s="9" t="s">
        <v>29</v>
      </c>
      <c r="K86" s="9" t="s">
        <v>150</v>
      </c>
      <c r="L86" s="9" t="s">
        <v>151</v>
      </c>
      <c r="M86" s="11">
        <v>-300000</v>
      </c>
      <c r="N86" s="11">
        <v>-300000</v>
      </c>
      <c r="O86" s="11">
        <v>-360000</v>
      </c>
      <c r="P86" s="11">
        <f t="shared" si="5"/>
        <v>60000</v>
      </c>
      <c r="Q86" s="11">
        <v>0</v>
      </c>
      <c r="R86" s="9" t="s">
        <v>82</v>
      </c>
      <c r="S86" s="9" t="s">
        <v>83</v>
      </c>
      <c r="T86" s="11">
        <v>0</v>
      </c>
      <c r="U86" s="11">
        <v>0</v>
      </c>
      <c r="V86" s="11">
        <v>0</v>
      </c>
      <c r="W86" s="11">
        <f t="shared" si="6"/>
        <v>0</v>
      </c>
      <c r="X86" s="11">
        <f t="shared" si="10"/>
        <v>60000</v>
      </c>
      <c r="Y86" s="9">
        <v>0</v>
      </c>
      <c r="Z86" s="9">
        <v>0</v>
      </c>
      <c r="AA86" s="9"/>
    </row>
    <row r="87" spans="1:27" s="7" customFormat="1" x14ac:dyDescent="0.4">
      <c r="A87" s="9" t="s">
        <v>24</v>
      </c>
      <c r="B87" s="9" t="s">
        <v>35</v>
      </c>
      <c r="C87" s="9" t="s">
        <v>25</v>
      </c>
      <c r="D87" s="9" t="s">
        <v>36</v>
      </c>
      <c r="E87" s="9" t="s">
        <v>26</v>
      </c>
      <c r="F87" s="9" t="s">
        <v>38</v>
      </c>
      <c r="G87" s="9" t="s">
        <v>108</v>
      </c>
      <c r="H87" s="9" t="s">
        <v>111</v>
      </c>
      <c r="I87" s="9" t="s">
        <v>28</v>
      </c>
      <c r="J87" s="9" t="s">
        <v>29</v>
      </c>
      <c r="K87" s="9" t="s">
        <v>150</v>
      </c>
      <c r="L87" s="9" t="s">
        <v>151</v>
      </c>
      <c r="M87" s="11">
        <v>0</v>
      </c>
      <c r="N87" s="11">
        <v>0</v>
      </c>
      <c r="O87" s="11">
        <v>-236248.86000000002</v>
      </c>
      <c r="P87" s="11">
        <f t="shared" si="5"/>
        <v>236248.86000000002</v>
      </c>
      <c r="Q87" s="11">
        <v>0</v>
      </c>
      <c r="R87" s="9" t="s">
        <v>34</v>
      </c>
      <c r="S87" s="9" t="s">
        <v>39</v>
      </c>
      <c r="T87" s="11">
        <v>0</v>
      </c>
      <c r="U87" s="11">
        <v>0</v>
      </c>
      <c r="V87" s="11">
        <v>0</v>
      </c>
      <c r="W87" s="11">
        <f t="shared" si="6"/>
        <v>0</v>
      </c>
      <c r="X87" s="11">
        <f t="shared" si="10"/>
        <v>236248.86000000002</v>
      </c>
      <c r="Y87" s="9">
        <v>0</v>
      </c>
      <c r="Z87" s="11">
        <v>0</v>
      </c>
      <c r="AA87" s="9"/>
    </row>
    <row r="88" spans="1:27" s="7" customFormat="1" x14ac:dyDescent="0.4">
      <c r="A88" s="9" t="s">
        <v>24</v>
      </c>
      <c r="B88" s="9" t="s">
        <v>35</v>
      </c>
      <c r="C88" s="9" t="s">
        <v>25</v>
      </c>
      <c r="D88" s="9" t="s">
        <v>36</v>
      </c>
      <c r="E88" s="9" t="s">
        <v>26</v>
      </c>
      <c r="F88" s="9" t="s">
        <v>38</v>
      </c>
      <c r="G88" s="9" t="s">
        <v>108</v>
      </c>
      <c r="H88" s="9" t="s">
        <v>111</v>
      </c>
      <c r="I88" s="9" t="s">
        <v>28</v>
      </c>
      <c r="J88" s="9" t="s">
        <v>29</v>
      </c>
      <c r="K88" s="9" t="s">
        <v>150</v>
      </c>
      <c r="L88" s="9" t="s">
        <v>151</v>
      </c>
      <c r="M88" s="11">
        <v>-2223110.0000000005</v>
      </c>
      <c r="N88" s="11">
        <v>-2223110.0000000005</v>
      </c>
      <c r="O88" s="11">
        <v>-1926727.74</v>
      </c>
      <c r="P88" s="11">
        <f t="shared" si="5"/>
        <v>-296382.26000000047</v>
      </c>
      <c r="Q88" s="11">
        <v>0</v>
      </c>
      <c r="R88" s="9" t="s">
        <v>47</v>
      </c>
      <c r="S88" s="9" t="s">
        <v>51</v>
      </c>
      <c r="T88" s="11">
        <v>0</v>
      </c>
      <c r="U88" s="11">
        <v>0</v>
      </c>
      <c r="V88" s="11">
        <v>0</v>
      </c>
      <c r="W88" s="11">
        <f t="shared" si="6"/>
        <v>0</v>
      </c>
      <c r="X88" s="11">
        <f t="shared" si="10"/>
        <v>-296382.26000000047</v>
      </c>
      <c r="Y88" s="9">
        <v>0</v>
      </c>
      <c r="Z88" s="9">
        <v>0</v>
      </c>
      <c r="AA88" s="9"/>
    </row>
    <row r="89" spans="1:27" s="7" customFormat="1" x14ac:dyDescent="0.4">
      <c r="A89" s="9" t="s">
        <v>24</v>
      </c>
      <c r="B89" s="9" t="s">
        <v>35</v>
      </c>
      <c r="C89" s="9" t="s">
        <v>25</v>
      </c>
      <c r="D89" s="9" t="s">
        <v>36</v>
      </c>
      <c r="E89" s="9" t="s">
        <v>26</v>
      </c>
      <c r="F89" s="9" t="s">
        <v>38</v>
      </c>
      <c r="G89" s="9" t="s">
        <v>114</v>
      </c>
      <c r="H89" s="9" t="s">
        <v>115</v>
      </c>
      <c r="I89" s="9" t="s">
        <v>28</v>
      </c>
      <c r="J89" s="9" t="s">
        <v>29</v>
      </c>
      <c r="K89" s="9" t="s">
        <v>31</v>
      </c>
      <c r="L89" s="9" t="s">
        <v>31</v>
      </c>
      <c r="M89" s="11">
        <v>-80000</v>
      </c>
      <c r="N89" s="11">
        <v>0</v>
      </c>
      <c r="O89" s="11">
        <v>9.3220005510374904E-5</v>
      </c>
      <c r="P89" s="11">
        <f t="shared" ref="P89:P133" si="11">+M89-O89</f>
        <v>-80000.000093220006</v>
      </c>
      <c r="Q89" s="11">
        <f t="shared" si="7"/>
        <v>-80000.000093220006</v>
      </c>
      <c r="R89" s="9" t="s">
        <v>82</v>
      </c>
      <c r="S89" s="9" t="s">
        <v>83</v>
      </c>
      <c r="T89" s="11">
        <v>0</v>
      </c>
      <c r="U89" s="11">
        <v>0</v>
      </c>
      <c r="V89" s="11">
        <v>0</v>
      </c>
      <c r="W89" s="11">
        <f t="shared" si="6"/>
        <v>0</v>
      </c>
      <c r="X89" s="9">
        <v>0</v>
      </c>
      <c r="Y89" s="9">
        <v>0</v>
      </c>
      <c r="Z89" s="11">
        <f>+Q89</f>
        <v>-80000.000093220006</v>
      </c>
      <c r="AA89" s="35" t="s">
        <v>203</v>
      </c>
    </row>
    <row r="90" spans="1:27" s="7" customFormat="1" x14ac:dyDescent="0.4">
      <c r="A90" s="9" t="s">
        <v>24</v>
      </c>
      <c r="B90" s="9" t="s">
        <v>35</v>
      </c>
      <c r="C90" s="9" t="s">
        <v>25</v>
      </c>
      <c r="D90" s="9" t="s">
        <v>36</v>
      </c>
      <c r="E90" s="9" t="s">
        <v>26</v>
      </c>
      <c r="F90" s="9" t="s">
        <v>38</v>
      </c>
      <c r="G90" s="9" t="s">
        <v>114</v>
      </c>
      <c r="H90" s="9" t="s">
        <v>115</v>
      </c>
      <c r="I90" s="9" t="s">
        <v>28</v>
      </c>
      <c r="J90" s="9" t="s">
        <v>29</v>
      </c>
      <c r="K90" s="9" t="s">
        <v>31</v>
      </c>
      <c r="L90" s="9" t="s">
        <v>31</v>
      </c>
      <c r="M90" s="11">
        <v>-756190.49105337134</v>
      </c>
      <c r="N90" s="11">
        <v>-172766</v>
      </c>
      <c r="O90" s="11">
        <v>-539567.75907561847</v>
      </c>
      <c r="P90" s="11">
        <f t="shared" si="11"/>
        <v>-216622.73197775288</v>
      </c>
      <c r="Q90" s="11">
        <f t="shared" si="7"/>
        <v>-216622.73197775288</v>
      </c>
      <c r="R90" s="9" t="s">
        <v>34</v>
      </c>
      <c r="S90" s="9" t="s">
        <v>39</v>
      </c>
      <c r="T90" s="11">
        <v>0</v>
      </c>
      <c r="U90" s="11">
        <v>0</v>
      </c>
      <c r="V90" s="11">
        <v>0</v>
      </c>
      <c r="W90" s="11">
        <f t="shared" si="6"/>
        <v>0</v>
      </c>
      <c r="X90" s="9">
        <v>0</v>
      </c>
      <c r="Y90" s="9">
        <v>0</v>
      </c>
      <c r="Z90" s="11">
        <f t="shared" ref="Z90:Z100" si="12">+Q90</f>
        <v>-216622.73197775288</v>
      </c>
      <c r="AA90" s="36"/>
    </row>
    <row r="91" spans="1:27" s="7" customFormat="1" x14ac:dyDescent="0.4">
      <c r="A91" s="9" t="s">
        <v>24</v>
      </c>
      <c r="B91" s="9" t="s">
        <v>35</v>
      </c>
      <c r="C91" s="9" t="s">
        <v>25</v>
      </c>
      <c r="D91" s="9" t="s">
        <v>36</v>
      </c>
      <c r="E91" s="9" t="s">
        <v>26</v>
      </c>
      <c r="F91" s="9" t="s">
        <v>38</v>
      </c>
      <c r="G91" s="9" t="s">
        <v>114</v>
      </c>
      <c r="H91" s="9" t="s">
        <v>115</v>
      </c>
      <c r="I91" s="9" t="s">
        <v>28</v>
      </c>
      <c r="J91" s="9" t="s">
        <v>29</v>
      </c>
      <c r="K91" s="9" t="s">
        <v>31</v>
      </c>
      <c r="L91" s="9" t="s">
        <v>31</v>
      </c>
      <c r="M91" s="11">
        <v>-319027.33054138161</v>
      </c>
      <c r="N91" s="11">
        <v>-64001</v>
      </c>
      <c r="O91" s="11">
        <v>-44734.979288245639</v>
      </c>
      <c r="P91" s="11">
        <f t="shared" si="11"/>
        <v>-274292.35125313594</v>
      </c>
      <c r="Q91" s="11">
        <f t="shared" si="7"/>
        <v>-274292.35125313594</v>
      </c>
      <c r="R91" s="9" t="s">
        <v>47</v>
      </c>
      <c r="S91" s="9" t="s">
        <v>51</v>
      </c>
      <c r="T91" s="11">
        <v>0</v>
      </c>
      <c r="U91" s="11">
        <v>0</v>
      </c>
      <c r="V91" s="11">
        <v>0</v>
      </c>
      <c r="W91" s="11">
        <f t="shared" si="6"/>
        <v>0</v>
      </c>
      <c r="X91" s="9">
        <v>0</v>
      </c>
      <c r="Y91" s="9">
        <v>0</v>
      </c>
      <c r="Z91" s="11">
        <f>+Q91+Q92+Q93</f>
        <v>-278849.18569753243</v>
      </c>
      <c r="AA91" s="36"/>
    </row>
    <row r="92" spans="1:27" s="7" customFormat="1" x14ac:dyDescent="0.4">
      <c r="A92" s="9" t="s">
        <v>24</v>
      </c>
      <c r="B92" s="9" t="s">
        <v>35</v>
      </c>
      <c r="C92" s="9" t="s">
        <v>25</v>
      </c>
      <c r="D92" s="9" t="s">
        <v>36</v>
      </c>
      <c r="E92" s="9" t="s">
        <v>26</v>
      </c>
      <c r="F92" s="9" t="s">
        <v>38</v>
      </c>
      <c r="G92" s="9" t="s">
        <v>114</v>
      </c>
      <c r="H92" s="9" t="s">
        <v>115</v>
      </c>
      <c r="I92" s="9" t="s">
        <v>28</v>
      </c>
      <c r="J92" s="9" t="s">
        <v>29</v>
      </c>
      <c r="K92" s="9" t="s">
        <v>31</v>
      </c>
      <c r="L92" s="9" t="s">
        <v>31</v>
      </c>
      <c r="M92" s="11">
        <v>0</v>
      </c>
      <c r="N92" s="11">
        <v>0</v>
      </c>
      <c r="O92" s="11">
        <v>-9.134615384615385</v>
      </c>
      <c r="P92" s="11">
        <f t="shared" si="11"/>
        <v>9.134615384615385</v>
      </c>
      <c r="Q92" s="11">
        <f t="shared" si="7"/>
        <v>9.134615384615385</v>
      </c>
      <c r="R92" s="9" t="s">
        <v>71</v>
      </c>
      <c r="S92" s="9" t="s">
        <v>72</v>
      </c>
      <c r="T92" s="11">
        <v>0</v>
      </c>
      <c r="U92" s="11">
        <v>0</v>
      </c>
      <c r="V92" s="11">
        <v>0</v>
      </c>
      <c r="W92" s="11">
        <f t="shared" si="6"/>
        <v>0</v>
      </c>
      <c r="X92" s="9">
        <v>0</v>
      </c>
      <c r="Y92" s="9">
        <v>0</v>
      </c>
      <c r="Z92" s="11">
        <v>0</v>
      </c>
      <c r="AA92" s="36"/>
    </row>
    <row r="93" spans="1:27" s="7" customFormat="1" x14ac:dyDescent="0.4">
      <c r="A93" s="9" t="s">
        <v>24</v>
      </c>
      <c r="B93" s="9" t="s">
        <v>35</v>
      </c>
      <c r="C93" s="9" t="s">
        <v>25</v>
      </c>
      <c r="D93" s="9" t="s">
        <v>36</v>
      </c>
      <c r="E93" s="9" t="s">
        <v>26</v>
      </c>
      <c r="F93" s="9" t="s">
        <v>38</v>
      </c>
      <c r="G93" s="9" t="s">
        <v>114</v>
      </c>
      <c r="H93" s="9" t="s">
        <v>115</v>
      </c>
      <c r="I93" s="9" t="s">
        <v>28</v>
      </c>
      <c r="J93" s="9" t="s">
        <v>29</v>
      </c>
      <c r="K93" s="9" t="s">
        <v>31</v>
      </c>
      <c r="L93" s="9" t="s">
        <v>31</v>
      </c>
      <c r="M93" s="11">
        <v>-4565.9690597811314</v>
      </c>
      <c r="N93" s="11">
        <v>0</v>
      </c>
      <c r="O93" s="11">
        <v>0</v>
      </c>
      <c r="P93" s="11">
        <f t="shared" si="11"/>
        <v>-4565.9690597811314</v>
      </c>
      <c r="Q93" s="11">
        <f t="shared" si="7"/>
        <v>-4565.9690597811314</v>
      </c>
      <c r="R93" s="9" t="s">
        <v>64</v>
      </c>
      <c r="S93" s="9" t="s">
        <v>28</v>
      </c>
      <c r="T93" s="11">
        <v>0</v>
      </c>
      <c r="U93" s="11">
        <v>0</v>
      </c>
      <c r="V93" s="11">
        <v>0</v>
      </c>
      <c r="W93" s="11">
        <f t="shared" si="6"/>
        <v>0</v>
      </c>
      <c r="X93" s="9">
        <v>0</v>
      </c>
      <c r="Y93" s="9">
        <v>0</v>
      </c>
      <c r="Z93" s="11">
        <v>0</v>
      </c>
      <c r="AA93" s="36"/>
    </row>
    <row r="94" spans="1:27" s="7" customFormat="1" ht="77.150000000000006" x14ac:dyDescent="0.4">
      <c r="A94" s="9" t="s">
        <v>24</v>
      </c>
      <c r="B94" s="9" t="s">
        <v>35</v>
      </c>
      <c r="C94" s="9" t="s">
        <v>25</v>
      </c>
      <c r="D94" s="9" t="s">
        <v>36</v>
      </c>
      <c r="E94" s="9" t="s">
        <v>26</v>
      </c>
      <c r="F94" s="9" t="s">
        <v>38</v>
      </c>
      <c r="G94" s="9" t="s">
        <v>114</v>
      </c>
      <c r="H94" s="9" t="s">
        <v>115</v>
      </c>
      <c r="I94" s="9" t="s">
        <v>28</v>
      </c>
      <c r="J94" s="9" t="s">
        <v>29</v>
      </c>
      <c r="K94" s="9" t="s">
        <v>79</v>
      </c>
      <c r="L94" s="9" t="s">
        <v>80</v>
      </c>
      <c r="M94" s="11">
        <v>-1959.8451979800002</v>
      </c>
      <c r="N94" s="11">
        <v>-10.7052</v>
      </c>
      <c r="O94" s="11">
        <v>-45</v>
      </c>
      <c r="P94" s="11">
        <f t="shared" si="11"/>
        <v>-1914.8451979800002</v>
      </c>
      <c r="Q94" s="11">
        <f t="shared" si="7"/>
        <v>-1914.8451979800002</v>
      </c>
      <c r="R94" s="9" t="s">
        <v>82</v>
      </c>
      <c r="S94" s="9" t="s">
        <v>83</v>
      </c>
      <c r="T94" s="11">
        <f>+Q94-U94</f>
        <v>-1907.4451979800001</v>
      </c>
      <c r="U94" s="11">
        <v>-7.4</v>
      </c>
      <c r="V94" s="11">
        <v>0</v>
      </c>
      <c r="W94" s="11">
        <f t="shared" si="6"/>
        <v>-1914.8451979800002</v>
      </c>
      <c r="X94" s="9">
        <v>0</v>
      </c>
      <c r="Y94" s="9">
        <v>0</v>
      </c>
      <c r="Z94" s="11">
        <v>0</v>
      </c>
      <c r="AA94" s="8" t="s">
        <v>204</v>
      </c>
    </row>
    <row r="95" spans="1:27" s="7" customFormat="1" ht="36" customHeight="1" x14ac:dyDescent="0.4">
      <c r="A95" s="9" t="s">
        <v>24</v>
      </c>
      <c r="B95" s="9" t="s">
        <v>35</v>
      </c>
      <c r="C95" s="9" t="s">
        <v>25</v>
      </c>
      <c r="D95" s="9" t="s">
        <v>36</v>
      </c>
      <c r="E95" s="9" t="s">
        <v>26</v>
      </c>
      <c r="F95" s="9" t="s">
        <v>38</v>
      </c>
      <c r="G95" s="9" t="s">
        <v>114</v>
      </c>
      <c r="H95" s="9" t="s">
        <v>115</v>
      </c>
      <c r="I95" s="9" t="s">
        <v>28</v>
      </c>
      <c r="J95" s="9" t="s">
        <v>29</v>
      </c>
      <c r="K95" s="9" t="s">
        <v>61</v>
      </c>
      <c r="L95" s="9" t="s">
        <v>62</v>
      </c>
      <c r="M95" s="11">
        <v>-1817.7692307692309</v>
      </c>
      <c r="N95" s="11">
        <v>0</v>
      </c>
      <c r="O95" s="11">
        <v>-1218.902925984366</v>
      </c>
      <c r="P95" s="11">
        <f t="shared" si="11"/>
        <v>-598.86630478486495</v>
      </c>
      <c r="Q95" s="11">
        <f t="shared" si="7"/>
        <v>-598.86630478486495</v>
      </c>
      <c r="R95" s="9" t="s">
        <v>34</v>
      </c>
      <c r="S95" s="9" t="s">
        <v>39</v>
      </c>
      <c r="T95" s="11">
        <v>0</v>
      </c>
      <c r="U95" s="11">
        <v>0</v>
      </c>
      <c r="V95" s="11">
        <v>0</v>
      </c>
      <c r="W95" s="11">
        <f t="shared" si="6"/>
        <v>0</v>
      </c>
      <c r="X95" s="9">
        <v>0</v>
      </c>
      <c r="Y95" s="9">
        <v>0</v>
      </c>
      <c r="Z95" s="11">
        <f t="shared" si="12"/>
        <v>-598.86630478486495</v>
      </c>
      <c r="AA95" s="35" t="s">
        <v>203</v>
      </c>
    </row>
    <row r="96" spans="1:27" s="7" customFormat="1" ht="36" customHeight="1" x14ac:dyDescent="0.4">
      <c r="A96" s="9" t="s">
        <v>24</v>
      </c>
      <c r="B96" s="9" t="s">
        <v>35</v>
      </c>
      <c r="C96" s="9" t="s">
        <v>25</v>
      </c>
      <c r="D96" s="9" t="s">
        <v>36</v>
      </c>
      <c r="E96" s="9" t="s">
        <v>26</v>
      </c>
      <c r="F96" s="9" t="s">
        <v>38</v>
      </c>
      <c r="G96" s="9" t="s">
        <v>114</v>
      </c>
      <c r="H96" s="9" t="s">
        <v>115</v>
      </c>
      <c r="I96" s="9" t="s">
        <v>28</v>
      </c>
      <c r="J96" s="9" t="s">
        <v>29</v>
      </c>
      <c r="K96" s="9" t="s">
        <v>61</v>
      </c>
      <c r="L96" s="9" t="s">
        <v>62</v>
      </c>
      <c r="M96" s="11">
        <v>-313.69230769230768</v>
      </c>
      <c r="N96" s="11">
        <v>-256</v>
      </c>
      <c r="O96" s="11">
        <v>0</v>
      </c>
      <c r="P96" s="11">
        <f t="shared" si="11"/>
        <v>-313.69230769230768</v>
      </c>
      <c r="Q96" s="11">
        <f t="shared" si="7"/>
        <v>-313.69230769230768</v>
      </c>
      <c r="R96" s="9" t="s">
        <v>47</v>
      </c>
      <c r="S96" s="9" t="s">
        <v>51</v>
      </c>
      <c r="T96" s="11">
        <v>0</v>
      </c>
      <c r="U96" s="11">
        <v>0</v>
      </c>
      <c r="V96" s="11">
        <v>0</v>
      </c>
      <c r="W96" s="11">
        <f t="shared" si="6"/>
        <v>0</v>
      </c>
      <c r="X96" s="9">
        <v>0</v>
      </c>
      <c r="Y96" s="9">
        <v>0</v>
      </c>
      <c r="Z96" s="11">
        <f t="shared" si="12"/>
        <v>-313.69230769230768</v>
      </c>
      <c r="AA96" s="36"/>
    </row>
    <row r="97" spans="1:27" s="7" customFormat="1" x14ac:dyDescent="0.4">
      <c r="A97" s="9" t="s">
        <v>24</v>
      </c>
      <c r="B97" s="9" t="s">
        <v>35</v>
      </c>
      <c r="C97" s="9" t="s">
        <v>25</v>
      </c>
      <c r="D97" s="9" t="s">
        <v>36</v>
      </c>
      <c r="E97" s="9" t="s">
        <v>26</v>
      </c>
      <c r="F97" s="9" t="s">
        <v>38</v>
      </c>
      <c r="G97" s="9" t="s">
        <v>114</v>
      </c>
      <c r="H97" s="9" t="s">
        <v>115</v>
      </c>
      <c r="I97" s="9" t="s">
        <v>28</v>
      </c>
      <c r="J97" s="9" t="s">
        <v>29</v>
      </c>
      <c r="K97" s="9" t="s">
        <v>154</v>
      </c>
      <c r="L97" s="9" t="s">
        <v>155</v>
      </c>
      <c r="M97" s="11">
        <v>0</v>
      </c>
      <c r="N97" s="11">
        <v>0</v>
      </c>
      <c r="O97" s="11">
        <v>-23118.463387448839</v>
      </c>
      <c r="P97" s="11">
        <f>+M97-O97</f>
        <v>23118.463387448839</v>
      </c>
      <c r="Q97" s="11">
        <v>0</v>
      </c>
      <c r="R97" s="9" t="s">
        <v>34</v>
      </c>
      <c r="S97" s="9" t="s">
        <v>39</v>
      </c>
      <c r="T97" s="11">
        <v>0</v>
      </c>
      <c r="U97" s="11">
        <v>0</v>
      </c>
      <c r="V97" s="11">
        <v>0</v>
      </c>
      <c r="W97" s="11">
        <f t="shared" si="6"/>
        <v>0</v>
      </c>
      <c r="X97" s="11">
        <f>+P97</f>
        <v>23118.463387448839</v>
      </c>
      <c r="Y97" s="9">
        <v>0</v>
      </c>
      <c r="Z97" s="11">
        <v>0</v>
      </c>
      <c r="AA97" s="9"/>
    </row>
    <row r="98" spans="1:27" s="7" customFormat="1" x14ac:dyDescent="0.4">
      <c r="A98" s="9" t="s">
        <v>24</v>
      </c>
      <c r="B98" s="9" t="s">
        <v>35</v>
      </c>
      <c r="C98" s="9" t="s">
        <v>25</v>
      </c>
      <c r="D98" s="9" t="s">
        <v>36</v>
      </c>
      <c r="E98" s="9" t="s">
        <v>26</v>
      </c>
      <c r="F98" s="9" t="s">
        <v>38</v>
      </c>
      <c r="G98" s="9" t="s">
        <v>114</v>
      </c>
      <c r="H98" s="9" t="s">
        <v>115</v>
      </c>
      <c r="I98" s="9" t="s">
        <v>28</v>
      </c>
      <c r="J98" s="9" t="s">
        <v>29</v>
      </c>
      <c r="K98" s="9" t="s">
        <v>154</v>
      </c>
      <c r="L98" s="9" t="s">
        <v>155</v>
      </c>
      <c r="M98" s="11">
        <v>-96577</v>
      </c>
      <c r="N98" s="11">
        <v>-96577</v>
      </c>
      <c r="O98" s="11">
        <v>-63037.036493199776</v>
      </c>
      <c r="P98" s="11">
        <f t="shared" si="11"/>
        <v>-33539.963506800224</v>
      </c>
      <c r="Q98" s="11">
        <v>0</v>
      </c>
      <c r="R98" s="9" t="s">
        <v>47</v>
      </c>
      <c r="S98" s="9" t="s">
        <v>51</v>
      </c>
      <c r="T98" s="11">
        <v>0</v>
      </c>
      <c r="U98" s="11">
        <v>0</v>
      </c>
      <c r="V98" s="11">
        <v>0</v>
      </c>
      <c r="W98" s="11">
        <f t="shared" si="6"/>
        <v>0</v>
      </c>
      <c r="X98" s="11">
        <f>+P98</f>
        <v>-33539.963506800224</v>
      </c>
      <c r="Y98" s="9">
        <v>0</v>
      </c>
      <c r="Z98" s="11">
        <v>0</v>
      </c>
      <c r="AA98" s="9"/>
    </row>
    <row r="99" spans="1:27" s="7" customFormat="1" x14ac:dyDescent="0.4">
      <c r="A99" s="9" t="s">
        <v>24</v>
      </c>
      <c r="B99" s="9" t="s">
        <v>35</v>
      </c>
      <c r="C99" s="9" t="s">
        <v>25</v>
      </c>
      <c r="D99" s="9" t="s">
        <v>36</v>
      </c>
      <c r="E99" s="9" t="s">
        <v>26</v>
      </c>
      <c r="F99" s="9" t="s">
        <v>38</v>
      </c>
      <c r="G99" s="9" t="s">
        <v>114</v>
      </c>
      <c r="H99" s="9" t="s">
        <v>115</v>
      </c>
      <c r="I99" s="9" t="s">
        <v>28</v>
      </c>
      <c r="J99" s="9" t="s">
        <v>29</v>
      </c>
      <c r="K99" s="9" t="s">
        <v>156</v>
      </c>
      <c r="L99" s="9" t="s">
        <v>157</v>
      </c>
      <c r="M99" s="11">
        <v>-80000</v>
      </c>
      <c r="N99" s="11">
        <v>0</v>
      </c>
      <c r="O99" s="11">
        <v>-80000</v>
      </c>
      <c r="P99" s="11">
        <f>+M99-O99</f>
        <v>0</v>
      </c>
      <c r="Q99" s="11">
        <f t="shared" si="7"/>
        <v>0</v>
      </c>
      <c r="R99" s="9" t="s">
        <v>82</v>
      </c>
      <c r="S99" s="9" t="s">
        <v>83</v>
      </c>
      <c r="T99" s="11">
        <v>0</v>
      </c>
      <c r="U99" s="11">
        <v>0</v>
      </c>
      <c r="V99" s="11">
        <v>0</v>
      </c>
      <c r="W99" s="11">
        <f t="shared" si="6"/>
        <v>0</v>
      </c>
      <c r="X99" s="9">
        <v>0</v>
      </c>
      <c r="Y99" s="9">
        <v>0</v>
      </c>
      <c r="Z99" s="11">
        <f t="shared" si="12"/>
        <v>0</v>
      </c>
      <c r="AA99" s="9"/>
    </row>
    <row r="100" spans="1:27" s="7" customFormat="1" x14ac:dyDescent="0.4">
      <c r="A100" s="9" t="s">
        <v>24</v>
      </c>
      <c r="B100" s="9" t="s">
        <v>35</v>
      </c>
      <c r="C100" s="9" t="s">
        <v>25</v>
      </c>
      <c r="D100" s="9" t="s">
        <v>36</v>
      </c>
      <c r="E100" s="9" t="s">
        <v>26</v>
      </c>
      <c r="F100" s="9" t="s">
        <v>38</v>
      </c>
      <c r="G100" s="9" t="s">
        <v>114</v>
      </c>
      <c r="H100" s="9" t="s">
        <v>115</v>
      </c>
      <c r="I100" s="9" t="s">
        <v>28</v>
      </c>
      <c r="J100" s="9" t="s">
        <v>29</v>
      </c>
      <c r="K100" s="9" t="s">
        <v>156</v>
      </c>
      <c r="L100" s="9" t="s">
        <v>157</v>
      </c>
      <c r="M100" s="11">
        <v>-150000</v>
      </c>
      <c r="N100" s="11">
        <v>0</v>
      </c>
      <c r="O100" s="11">
        <v>0</v>
      </c>
      <c r="P100" s="11">
        <f t="shared" si="11"/>
        <v>-150000</v>
      </c>
      <c r="Q100" s="11">
        <f t="shared" si="7"/>
        <v>-150000</v>
      </c>
      <c r="R100" s="9" t="s">
        <v>47</v>
      </c>
      <c r="S100" s="9" t="s">
        <v>51</v>
      </c>
      <c r="T100" s="11">
        <v>0</v>
      </c>
      <c r="U100" s="11">
        <v>0</v>
      </c>
      <c r="V100" s="11">
        <v>0</v>
      </c>
      <c r="W100" s="11">
        <f t="shared" si="6"/>
        <v>0</v>
      </c>
      <c r="X100" s="9">
        <v>0</v>
      </c>
      <c r="Y100" s="9">
        <v>0</v>
      </c>
      <c r="Z100" s="11">
        <f t="shared" si="12"/>
        <v>-150000</v>
      </c>
      <c r="AA100" s="35" t="s">
        <v>203</v>
      </c>
    </row>
    <row r="101" spans="1:27" s="7" customFormat="1" x14ac:dyDescent="0.4">
      <c r="A101" s="9" t="s">
        <v>24</v>
      </c>
      <c r="B101" s="9" t="s">
        <v>35</v>
      </c>
      <c r="C101" s="9" t="s">
        <v>25</v>
      </c>
      <c r="D101" s="9" t="s">
        <v>36</v>
      </c>
      <c r="E101" s="9" t="s">
        <v>26</v>
      </c>
      <c r="F101" s="9" t="s">
        <v>38</v>
      </c>
      <c r="G101" s="9" t="s">
        <v>60</v>
      </c>
      <c r="H101" s="9" t="s">
        <v>63</v>
      </c>
      <c r="I101" s="9" t="s">
        <v>28</v>
      </c>
      <c r="J101" s="9" t="s">
        <v>29</v>
      </c>
      <c r="K101" s="9" t="s">
        <v>31</v>
      </c>
      <c r="L101" s="9" t="s">
        <v>31</v>
      </c>
      <c r="M101" s="11">
        <v>-422852.43736310786</v>
      </c>
      <c r="N101" s="11">
        <v>-205934.72</v>
      </c>
      <c r="O101" s="11">
        <v>-418245.576006827</v>
      </c>
      <c r="P101" s="11">
        <f>+M101-O101</f>
        <v>-4606.8613562808605</v>
      </c>
      <c r="Q101" s="11">
        <f>+M101-O101</f>
        <v>-4606.8613562808605</v>
      </c>
      <c r="R101" s="9" t="s">
        <v>34</v>
      </c>
      <c r="S101" s="9" t="s">
        <v>39</v>
      </c>
      <c r="T101" s="11">
        <v>0</v>
      </c>
      <c r="U101" s="11">
        <v>0</v>
      </c>
      <c r="V101" s="11">
        <v>0</v>
      </c>
      <c r="W101" s="11">
        <f t="shared" si="6"/>
        <v>0</v>
      </c>
      <c r="X101" s="9">
        <v>0</v>
      </c>
      <c r="Y101" s="9">
        <v>0</v>
      </c>
      <c r="Z101" s="11">
        <f>+Q101-56734</f>
        <v>-61340.86135628086</v>
      </c>
      <c r="AA101" s="36"/>
    </row>
    <row r="102" spans="1:27" s="7" customFormat="1" x14ac:dyDescent="0.4">
      <c r="A102" s="9" t="s">
        <v>24</v>
      </c>
      <c r="B102" s="9" t="s">
        <v>35</v>
      </c>
      <c r="C102" s="9" t="s">
        <v>25</v>
      </c>
      <c r="D102" s="9" t="s">
        <v>36</v>
      </c>
      <c r="E102" s="9" t="s">
        <v>26</v>
      </c>
      <c r="F102" s="9" t="s">
        <v>38</v>
      </c>
      <c r="G102" s="9" t="s">
        <v>60</v>
      </c>
      <c r="H102" s="9" t="s">
        <v>63</v>
      </c>
      <c r="I102" s="9" t="s">
        <v>28</v>
      </c>
      <c r="J102" s="9" t="s">
        <v>29</v>
      </c>
      <c r="K102" s="9" t="s">
        <v>31</v>
      </c>
      <c r="L102" s="9" t="s">
        <v>31</v>
      </c>
      <c r="M102" s="11">
        <v>-168157.7232468818</v>
      </c>
      <c r="N102" s="11">
        <v>-90447.12</v>
      </c>
      <c r="O102" s="11">
        <v>-72205.621931004876</v>
      </c>
      <c r="P102" s="11">
        <f t="shared" si="11"/>
        <v>-95952.10131587692</v>
      </c>
      <c r="Q102" s="11">
        <f t="shared" si="7"/>
        <v>-95952.10131587692</v>
      </c>
      <c r="R102" s="9" t="s">
        <v>47</v>
      </c>
      <c r="S102" s="9" t="s">
        <v>51</v>
      </c>
      <c r="T102" s="11">
        <v>0</v>
      </c>
      <c r="U102" s="11">
        <v>0</v>
      </c>
      <c r="V102" s="11">
        <v>0</v>
      </c>
      <c r="W102" s="11">
        <f t="shared" si="6"/>
        <v>0</v>
      </c>
      <c r="X102" s="9">
        <v>0</v>
      </c>
      <c r="Y102" s="9">
        <v>0</v>
      </c>
      <c r="Z102" s="11">
        <f>+Q102+Q103+Q104+Q105+56734</f>
        <v>-39247.642586256814</v>
      </c>
      <c r="AA102" s="36"/>
    </row>
    <row r="103" spans="1:27" s="7" customFormat="1" x14ac:dyDescent="0.4">
      <c r="A103" s="9" t="s">
        <v>24</v>
      </c>
      <c r="B103" s="9" t="s">
        <v>35</v>
      </c>
      <c r="C103" s="9" t="s">
        <v>25</v>
      </c>
      <c r="D103" s="9" t="s">
        <v>36</v>
      </c>
      <c r="E103" s="9" t="s">
        <v>26</v>
      </c>
      <c r="F103" s="9" t="s">
        <v>38</v>
      </c>
      <c r="G103" s="9" t="s">
        <v>60</v>
      </c>
      <c r="H103" s="9" t="s">
        <v>63</v>
      </c>
      <c r="I103" s="9" t="s">
        <v>28</v>
      </c>
      <c r="J103" s="9" t="s">
        <v>29</v>
      </c>
      <c r="K103" s="9" t="s">
        <v>31</v>
      </c>
      <c r="L103" s="9" t="s">
        <v>31</v>
      </c>
      <c r="M103" s="11">
        <v>0</v>
      </c>
      <c r="N103" s="11">
        <v>0</v>
      </c>
      <c r="O103" s="11">
        <v>-50.003207384615393</v>
      </c>
      <c r="P103" s="11">
        <f t="shared" si="11"/>
        <v>50.003207384615393</v>
      </c>
      <c r="Q103" s="11">
        <f t="shared" si="7"/>
        <v>50.003207384615393</v>
      </c>
      <c r="R103" s="9" t="s">
        <v>71</v>
      </c>
      <c r="S103" s="9" t="s">
        <v>72</v>
      </c>
      <c r="T103" s="11">
        <v>0</v>
      </c>
      <c r="U103" s="11">
        <v>0</v>
      </c>
      <c r="V103" s="11">
        <v>0</v>
      </c>
      <c r="W103" s="11">
        <f t="shared" si="6"/>
        <v>0</v>
      </c>
      <c r="X103" s="9">
        <v>0</v>
      </c>
      <c r="Y103" s="9">
        <v>0</v>
      </c>
      <c r="Z103" s="9">
        <v>0</v>
      </c>
      <c r="AA103" s="36"/>
    </row>
    <row r="104" spans="1:27" s="7" customFormat="1" x14ac:dyDescent="0.4">
      <c r="A104" s="9" t="s">
        <v>24</v>
      </c>
      <c r="B104" s="9" t="s">
        <v>35</v>
      </c>
      <c r="C104" s="9" t="s">
        <v>25</v>
      </c>
      <c r="D104" s="9" t="s">
        <v>36</v>
      </c>
      <c r="E104" s="9" t="s">
        <v>26</v>
      </c>
      <c r="F104" s="9" t="s">
        <v>38</v>
      </c>
      <c r="G104" s="9" t="s">
        <v>60</v>
      </c>
      <c r="H104" s="9" t="s">
        <v>63</v>
      </c>
      <c r="I104" s="9" t="s">
        <v>28</v>
      </c>
      <c r="J104" s="9" t="s">
        <v>29</v>
      </c>
      <c r="K104" s="9" t="s">
        <v>31</v>
      </c>
      <c r="L104" s="9" t="s">
        <v>31</v>
      </c>
      <c r="M104" s="11">
        <v>0</v>
      </c>
      <c r="N104" s="11">
        <v>0</v>
      </c>
      <c r="O104" s="11">
        <v>-632.07585000000006</v>
      </c>
      <c r="P104" s="11">
        <f t="shared" si="11"/>
        <v>632.07585000000006</v>
      </c>
      <c r="Q104" s="11">
        <f t="shared" si="7"/>
        <v>632.07585000000006</v>
      </c>
      <c r="R104" s="9" t="s">
        <v>52</v>
      </c>
      <c r="S104" s="9" t="s">
        <v>53</v>
      </c>
      <c r="T104" s="11">
        <v>0</v>
      </c>
      <c r="U104" s="11">
        <v>0</v>
      </c>
      <c r="V104" s="11">
        <v>0</v>
      </c>
      <c r="W104" s="11">
        <f t="shared" si="6"/>
        <v>0</v>
      </c>
      <c r="X104" s="9">
        <v>0</v>
      </c>
      <c r="Y104" s="9">
        <v>0</v>
      </c>
      <c r="Z104" s="9">
        <v>0</v>
      </c>
      <c r="AA104" s="36"/>
    </row>
    <row r="105" spans="1:27" s="7" customFormat="1" x14ac:dyDescent="0.4">
      <c r="A105" s="9" t="s">
        <v>24</v>
      </c>
      <c r="B105" s="9" t="s">
        <v>35</v>
      </c>
      <c r="C105" s="9" t="s">
        <v>25</v>
      </c>
      <c r="D105" s="9" t="s">
        <v>36</v>
      </c>
      <c r="E105" s="9" t="s">
        <v>26</v>
      </c>
      <c r="F105" s="9" t="s">
        <v>38</v>
      </c>
      <c r="G105" s="9" t="s">
        <v>60</v>
      </c>
      <c r="H105" s="9" t="s">
        <v>63</v>
      </c>
      <c r="I105" s="9" t="s">
        <v>28</v>
      </c>
      <c r="J105" s="9" t="s">
        <v>29</v>
      </c>
      <c r="K105" s="9" t="s">
        <v>31</v>
      </c>
      <c r="L105" s="9" t="s">
        <v>31</v>
      </c>
      <c r="M105" s="11">
        <v>-711.6203277645003</v>
      </c>
      <c r="N105" s="11">
        <v>0</v>
      </c>
      <c r="O105" s="11">
        <v>0</v>
      </c>
      <c r="P105" s="11">
        <f t="shared" si="11"/>
        <v>-711.6203277645003</v>
      </c>
      <c r="Q105" s="11">
        <f t="shared" si="7"/>
        <v>-711.6203277645003</v>
      </c>
      <c r="R105" s="9" t="s">
        <v>64</v>
      </c>
      <c r="S105" s="9" t="s">
        <v>28</v>
      </c>
      <c r="T105" s="11">
        <v>0</v>
      </c>
      <c r="U105" s="11">
        <v>0</v>
      </c>
      <c r="V105" s="11">
        <v>0</v>
      </c>
      <c r="W105" s="11">
        <f t="shared" si="6"/>
        <v>0</v>
      </c>
      <c r="X105" s="9">
        <v>0</v>
      </c>
      <c r="Y105" s="9">
        <v>0</v>
      </c>
      <c r="Z105" s="9">
        <v>0</v>
      </c>
      <c r="AA105" s="36"/>
    </row>
    <row r="106" spans="1:27" s="7" customFormat="1" x14ac:dyDescent="0.4">
      <c r="A106" s="9" t="s">
        <v>24</v>
      </c>
      <c r="B106" s="9" t="s">
        <v>35</v>
      </c>
      <c r="C106" s="9" t="s">
        <v>25</v>
      </c>
      <c r="D106" s="9" t="s">
        <v>36</v>
      </c>
      <c r="E106" s="9" t="s">
        <v>26</v>
      </c>
      <c r="F106" s="9" t="s">
        <v>38</v>
      </c>
      <c r="G106" s="9" t="s">
        <v>60</v>
      </c>
      <c r="H106" s="9" t="s">
        <v>63</v>
      </c>
      <c r="I106" s="9" t="s">
        <v>28</v>
      </c>
      <c r="J106" s="9" t="s">
        <v>29</v>
      </c>
      <c r="K106" s="9" t="s">
        <v>61</v>
      </c>
      <c r="L106" s="9" t="s">
        <v>62</v>
      </c>
      <c r="M106" s="11">
        <v>-1817.7692307692309</v>
      </c>
      <c r="N106" s="11">
        <v>0</v>
      </c>
      <c r="O106" s="11">
        <v>-1219.4747888980423</v>
      </c>
      <c r="P106" s="11">
        <f>+M106-O106</f>
        <v>-598.29444187118861</v>
      </c>
      <c r="Q106" s="11">
        <f t="shared" si="7"/>
        <v>-598.29444187118861</v>
      </c>
      <c r="R106" s="9" t="s">
        <v>34</v>
      </c>
      <c r="S106" s="9" t="s">
        <v>39</v>
      </c>
      <c r="T106" s="11">
        <v>0</v>
      </c>
      <c r="U106" s="11">
        <v>0</v>
      </c>
      <c r="V106" s="11">
        <v>0</v>
      </c>
      <c r="W106" s="11">
        <f t="shared" si="6"/>
        <v>0</v>
      </c>
      <c r="X106" s="9">
        <v>0</v>
      </c>
      <c r="Y106" s="9">
        <v>0</v>
      </c>
      <c r="Z106" s="11">
        <f>+Q106</f>
        <v>-598.29444187118861</v>
      </c>
      <c r="AA106" s="36"/>
    </row>
    <row r="107" spans="1:27" s="7" customFormat="1" x14ac:dyDescent="0.4">
      <c r="A107" s="9" t="s">
        <v>24</v>
      </c>
      <c r="B107" s="9" t="s">
        <v>35</v>
      </c>
      <c r="C107" s="9" t="s">
        <v>25</v>
      </c>
      <c r="D107" s="9" t="s">
        <v>36</v>
      </c>
      <c r="E107" s="9" t="s">
        <v>26</v>
      </c>
      <c r="F107" s="9" t="s">
        <v>38</v>
      </c>
      <c r="G107" s="9" t="s">
        <v>60</v>
      </c>
      <c r="H107" s="9" t="s">
        <v>63</v>
      </c>
      <c r="I107" s="9" t="s">
        <v>28</v>
      </c>
      <c r="J107" s="9" t="s">
        <v>29</v>
      </c>
      <c r="K107" s="9" t="s">
        <v>61</v>
      </c>
      <c r="L107" s="9" t="s">
        <v>62</v>
      </c>
      <c r="M107" s="11">
        <v>-314.69230769230768</v>
      </c>
      <c r="N107" s="11">
        <v>-257</v>
      </c>
      <c r="O107" s="11">
        <v>0</v>
      </c>
      <c r="P107" s="11">
        <f>+M107-O107</f>
        <v>-314.69230769230768</v>
      </c>
      <c r="Q107" s="11">
        <f t="shared" si="7"/>
        <v>-314.69230769230768</v>
      </c>
      <c r="R107" s="9" t="s">
        <v>47</v>
      </c>
      <c r="S107" s="9" t="s">
        <v>51</v>
      </c>
      <c r="T107" s="11">
        <v>0</v>
      </c>
      <c r="U107" s="11">
        <v>0</v>
      </c>
      <c r="V107" s="11">
        <v>0</v>
      </c>
      <c r="W107" s="11">
        <f t="shared" si="6"/>
        <v>0</v>
      </c>
      <c r="X107" s="9">
        <v>0</v>
      </c>
      <c r="Y107" s="9">
        <v>0</v>
      </c>
      <c r="Z107" s="11">
        <f>+Q107</f>
        <v>-314.69230769230768</v>
      </c>
      <c r="AA107" s="36"/>
    </row>
    <row r="108" spans="1:27" s="7" customFormat="1" x14ac:dyDescent="0.4">
      <c r="A108" s="9" t="s">
        <v>24</v>
      </c>
      <c r="B108" s="9" t="s">
        <v>35</v>
      </c>
      <c r="C108" s="9" t="s">
        <v>25</v>
      </c>
      <c r="D108" s="9" t="s">
        <v>36</v>
      </c>
      <c r="E108" s="9" t="s">
        <v>26</v>
      </c>
      <c r="F108" s="9" t="s">
        <v>38</v>
      </c>
      <c r="G108" s="9" t="s">
        <v>60</v>
      </c>
      <c r="H108" s="9" t="s">
        <v>63</v>
      </c>
      <c r="I108" s="9" t="s">
        <v>28</v>
      </c>
      <c r="J108" s="9" t="s">
        <v>29</v>
      </c>
      <c r="K108" s="9" t="s">
        <v>152</v>
      </c>
      <c r="L108" s="9" t="s">
        <v>153</v>
      </c>
      <c r="M108" s="11">
        <v>-348.41</v>
      </c>
      <c r="N108" s="11">
        <v>-348.41</v>
      </c>
      <c r="O108" s="11">
        <v>-348.40999996565495</v>
      </c>
      <c r="P108" s="11">
        <f t="shared" si="11"/>
        <v>-3.4345077892794507E-8</v>
      </c>
      <c r="Q108" s="11">
        <f t="shared" si="7"/>
        <v>-3.4345077892794507E-8</v>
      </c>
      <c r="R108" s="9" t="s">
        <v>34</v>
      </c>
      <c r="S108" s="9" t="s">
        <v>39</v>
      </c>
      <c r="T108" s="11">
        <v>0</v>
      </c>
      <c r="U108" s="11">
        <v>0</v>
      </c>
      <c r="V108" s="11">
        <v>0</v>
      </c>
      <c r="W108" s="11">
        <f t="shared" si="6"/>
        <v>0</v>
      </c>
      <c r="X108" s="9">
        <v>0</v>
      </c>
      <c r="Y108" s="9">
        <v>0</v>
      </c>
      <c r="Z108" s="11">
        <v>0</v>
      </c>
      <c r="AA108" s="9"/>
    </row>
    <row r="109" spans="1:27" s="7" customFormat="1" x14ac:dyDescent="0.4">
      <c r="A109" s="9" t="s">
        <v>24</v>
      </c>
      <c r="B109" s="9" t="s">
        <v>35</v>
      </c>
      <c r="C109" s="9" t="s">
        <v>25</v>
      </c>
      <c r="D109" s="9" t="s">
        <v>36</v>
      </c>
      <c r="E109" s="9" t="s">
        <v>26</v>
      </c>
      <c r="F109" s="9" t="s">
        <v>38</v>
      </c>
      <c r="G109" s="9" t="s">
        <v>27</v>
      </c>
      <c r="H109" s="9" t="s">
        <v>33</v>
      </c>
      <c r="I109" s="9" t="s">
        <v>28</v>
      </c>
      <c r="J109" s="9" t="s">
        <v>29</v>
      </c>
      <c r="K109" s="9" t="s">
        <v>31</v>
      </c>
      <c r="L109" s="9" t="s">
        <v>31</v>
      </c>
      <c r="M109" s="11">
        <v>-5785953.733004855</v>
      </c>
      <c r="N109" s="11">
        <v>-397189.53</v>
      </c>
      <c r="O109" s="11">
        <v>-5596031.0460773855</v>
      </c>
      <c r="P109" s="11">
        <f t="shared" si="11"/>
        <v>-189922.68692746945</v>
      </c>
      <c r="Q109" s="11">
        <f t="shared" si="7"/>
        <v>-189922.68692746945</v>
      </c>
      <c r="R109" s="9" t="s">
        <v>34</v>
      </c>
      <c r="S109" s="9" t="s">
        <v>39</v>
      </c>
      <c r="T109" s="11">
        <v>-5717.2020805359934</v>
      </c>
      <c r="U109" s="11">
        <v>0</v>
      </c>
      <c r="V109" s="11">
        <v>0</v>
      </c>
      <c r="W109" s="11">
        <f t="shared" si="6"/>
        <v>-5717.2020805359934</v>
      </c>
      <c r="X109" s="9">
        <v>0</v>
      </c>
      <c r="Y109" s="9">
        <v>0</v>
      </c>
      <c r="Z109" s="11">
        <f>+Q109-W109+116481</f>
        <v>-67724.484846933454</v>
      </c>
      <c r="AA109" s="40" t="s">
        <v>202</v>
      </c>
    </row>
    <row r="110" spans="1:27" s="7" customFormat="1" x14ac:dyDescent="0.4">
      <c r="A110" s="9" t="s">
        <v>24</v>
      </c>
      <c r="B110" s="9" t="s">
        <v>35</v>
      </c>
      <c r="C110" s="9" t="s">
        <v>25</v>
      </c>
      <c r="D110" s="9" t="s">
        <v>36</v>
      </c>
      <c r="E110" s="9" t="s">
        <v>26</v>
      </c>
      <c r="F110" s="9" t="s">
        <v>38</v>
      </c>
      <c r="G110" s="9" t="s">
        <v>27</v>
      </c>
      <c r="H110" s="9" t="s">
        <v>33</v>
      </c>
      <c r="I110" s="9" t="s">
        <v>28</v>
      </c>
      <c r="J110" s="9" t="s">
        <v>29</v>
      </c>
      <c r="K110" s="9" t="s">
        <v>31</v>
      </c>
      <c r="L110" s="9" t="s">
        <v>31</v>
      </c>
      <c r="M110" s="11">
        <v>-6542541.245580012</v>
      </c>
      <c r="N110" s="11">
        <v>-1453519.86</v>
      </c>
      <c r="O110" s="11">
        <v>-3237163.6468727002</v>
      </c>
      <c r="P110" s="11">
        <f>+M110-O110</f>
        <v>-3305377.5987073118</v>
      </c>
      <c r="Q110" s="11">
        <f t="shared" si="7"/>
        <v>-3305377.5987073118</v>
      </c>
      <c r="R110" s="9" t="s">
        <v>47</v>
      </c>
      <c r="S110" s="9" t="s">
        <v>51</v>
      </c>
      <c r="T110" s="11">
        <v>-100479.55915268374</v>
      </c>
      <c r="U110" s="11">
        <v>0</v>
      </c>
      <c r="V110" s="11">
        <v>0</v>
      </c>
      <c r="W110" s="11">
        <f t="shared" si="6"/>
        <v>-100479.55915268374</v>
      </c>
      <c r="X110" s="9">
        <v>0</v>
      </c>
      <c r="Y110" s="9">
        <v>0</v>
      </c>
      <c r="Z110" s="11">
        <f>+Q110-W110+Q111+Q112+Q113-116481</f>
        <v>-1729691.6698995277</v>
      </c>
      <c r="AA110" s="42"/>
    </row>
    <row r="111" spans="1:27" s="7" customFormat="1" x14ac:dyDescent="0.4">
      <c r="A111" s="9" t="s">
        <v>24</v>
      </c>
      <c r="B111" s="9" t="s">
        <v>35</v>
      </c>
      <c r="C111" s="9" t="s">
        <v>25</v>
      </c>
      <c r="D111" s="9" t="s">
        <v>36</v>
      </c>
      <c r="E111" s="9" t="s">
        <v>26</v>
      </c>
      <c r="F111" s="9" t="s">
        <v>38</v>
      </c>
      <c r="G111" s="9" t="s">
        <v>27</v>
      </c>
      <c r="H111" s="9" t="s">
        <v>33</v>
      </c>
      <c r="I111" s="9" t="s">
        <v>28</v>
      </c>
      <c r="J111" s="9" t="s">
        <v>29</v>
      </c>
      <c r="K111" s="9" t="s">
        <v>31</v>
      </c>
      <c r="L111" s="9" t="s">
        <v>31</v>
      </c>
      <c r="M111" s="11">
        <v>0</v>
      </c>
      <c r="N111" s="11">
        <v>0</v>
      </c>
      <c r="O111" s="11">
        <v>-1389.8438376000001</v>
      </c>
      <c r="P111" s="11">
        <f t="shared" si="11"/>
        <v>1389.8438376000001</v>
      </c>
      <c r="Q111" s="11">
        <f t="shared" si="7"/>
        <v>1389.8438376000001</v>
      </c>
      <c r="R111" s="9" t="s">
        <v>71</v>
      </c>
      <c r="S111" s="9" t="s">
        <v>72</v>
      </c>
      <c r="T111" s="11">
        <v>0</v>
      </c>
      <c r="U111" s="11">
        <v>0</v>
      </c>
      <c r="V111" s="11">
        <v>0</v>
      </c>
      <c r="W111" s="11">
        <f t="shared" si="6"/>
        <v>0</v>
      </c>
      <c r="X111" s="9">
        <v>0</v>
      </c>
      <c r="Y111" s="9">
        <v>0</v>
      </c>
      <c r="Z111" s="9">
        <v>0</v>
      </c>
      <c r="AA111" s="42"/>
    </row>
    <row r="112" spans="1:27" s="7" customFormat="1" x14ac:dyDescent="0.4">
      <c r="A112" s="9" t="s">
        <v>24</v>
      </c>
      <c r="B112" s="9" t="s">
        <v>35</v>
      </c>
      <c r="C112" s="9" t="s">
        <v>25</v>
      </c>
      <c r="D112" s="9" t="s">
        <v>36</v>
      </c>
      <c r="E112" s="9" t="s">
        <v>26</v>
      </c>
      <c r="F112" s="9" t="s">
        <v>38</v>
      </c>
      <c r="G112" s="9" t="s">
        <v>27</v>
      </c>
      <c r="H112" s="9" t="s">
        <v>33</v>
      </c>
      <c r="I112" s="9" t="s">
        <v>28</v>
      </c>
      <c r="J112" s="9" t="s">
        <v>29</v>
      </c>
      <c r="K112" s="9" t="s">
        <v>31</v>
      </c>
      <c r="L112" s="9" t="s">
        <v>31</v>
      </c>
      <c r="M112" s="11">
        <v>0</v>
      </c>
      <c r="N112" s="11">
        <v>0</v>
      </c>
      <c r="O112" s="11">
        <v>-1593880.6898175003</v>
      </c>
      <c r="P112" s="11">
        <f>+M112-O112</f>
        <v>1593880.6898175003</v>
      </c>
      <c r="Q112" s="11">
        <f t="shared" si="7"/>
        <v>1593880.6898175003</v>
      </c>
      <c r="R112" s="9" t="s">
        <v>52</v>
      </c>
      <c r="S112" s="9" t="s">
        <v>53</v>
      </c>
      <c r="T112" s="11">
        <v>0</v>
      </c>
      <c r="U112" s="11">
        <v>0</v>
      </c>
      <c r="V112" s="11">
        <v>0</v>
      </c>
      <c r="W112" s="11">
        <f t="shared" si="6"/>
        <v>0</v>
      </c>
      <c r="X112" s="9">
        <v>0</v>
      </c>
      <c r="Y112" s="9">
        <v>0</v>
      </c>
      <c r="Z112" s="9">
        <v>0</v>
      </c>
      <c r="AA112" s="42"/>
    </row>
    <row r="113" spans="1:27" s="7" customFormat="1" x14ac:dyDescent="0.4">
      <c r="A113" s="9" t="s">
        <v>24</v>
      </c>
      <c r="B113" s="9" t="s">
        <v>35</v>
      </c>
      <c r="C113" s="9" t="s">
        <v>25</v>
      </c>
      <c r="D113" s="9" t="s">
        <v>36</v>
      </c>
      <c r="E113" s="9" t="s">
        <v>26</v>
      </c>
      <c r="F113" s="9" t="s">
        <v>38</v>
      </c>
      <c r="G113" s="9" t="s">
        <v>27</v>
      </c>
      <c r="H113" s="9" t="s">
        <v>33</v>
      </c>
      <c r="I113" s="9" t="s">
        <v>28</v>
      </c>
      <c r="J113" s="9" t="s">
        <v>29</v>
      </c>
      <c r="K113" s="9" t="s">
        <v>31</v>
      </c>
      <c r="L113" s="9" t="s">
        <v>31</v>
      </c>
      <c r="M113" s="11">
        <v>-3583.1640000000002</v>
      </c>
      <c r="N113" s="11">
        <v>0</v>
      </c>
      <c r="O113" s="11">
        <v>0</v>
      </c>
      <c r="P113" s="11">
        <f>+M113-O113</f>
        <v>-3583.1640000000002</v>
      </c>
      <c r="Q113" s="11">
        <f t="shared" si="7"/>
        <v>-3583.1640000000002</v>
      </c>
      <c r="R113" s="9" t="s">
        <v>64</v>
      </c>
      <c r="S113" s="9" t="s">
        <v>28</v>
      </c>
      <c r="T113" s="11">
        <v>0</v>
      </c>
      <c r="U113" s="11">
        <v>0</v>
      </c>
      <c r="V113" s="11">
        <v>0</v>
      </c>
      <c r="W113" s="11">
        <f t="shared" si="6"/>
        <v>0</v>
      </c>
      <c r="X113" s="9">
        <v>0</v>
      </c>
      <c r="Y113" s="9">
        <v>0</v>
      </c>
      <c r="Z113" s="9">
        <v>0</v>
      </c>
      <c r="AA113" s="42"/>
    </row>
    <row r="114" spans="1:27" s="7" customFormat="1" x14ac:dyDescent="0.4">
      <c r="A114" s="9" t="s">
        <v>24</v>
      </c>
      <c r="B114" s="9" t="s">
        <v>35</v>
      </c>
      <c r="C114" s="9" t="s">
        <v>25</v>
      </c>
      <c r="D114" s="9" t="s">
        <v>36</v>
      </c>
      <c r="E114" s="9" t="s">
        <v>26</v>
      </c>
      <c r="F114" s="9" t="s">
        <v>38</v>
      </c>
      <c r="G114" s="9" t="s">
        <v>27</v>
      </c>
      <c r="H114" s="9" t="s">
        <v>33</v>
      </c>
      <c r="I114" s="9" t="s">
        <v>28</v>
      </c>
      <c r="J114" s="9" t="s">
        <v>29</v>
      </c>
      <c r="K114" s="9" t="s">
        <v>152</v>
      </c>
      <c r="L114" s="9" t="s">
        <v>153</v>
      </c>
      <c r="M114" s="11">
        <v>-34253.619899999998</v>
      </c>
      <c r="N114" s="11">
        <v>-34253.619899999998</v>
      </c>
      <c r="O114" s="11">
        <v>-33661.081389832005</v>
      </c>
      <c r="P114" s="11">
        <f>+M114-O114</f>
        <v>-592.53851016799308</v>
      </c>
      <c r="Q114" s="11">
        <v>0</v>
      </c>
      <c r="R114" s="9" t="s">
        <v>34</v>
      </c>
      <c r="S114" s="9" t="s">
        <v>39</v>
      </c>
      <c r="T114" s="11">
        <v>0</v>
      </c>
      <c r="U114" s="11">
        <v>0</v>
      </c>
      <c r="V114" s="11">
        <v>0</v>
      </c>
      <c r="W114" s="11">
        <f t="shared" si="6"/>
        <v>0</v>
      </c>
      <c r="X114" s="11">
        <f>+P114</f>
        <v>-592.53851016799308</v>
      </c>
      <c r="Y114" s="9">
        <v>0</v>
      </c>
      <c r="Z114" s="11">
        <v>0</v>
      </c>
      <c r="AA114" s="42"/>
    </row>
    <row r="115" spans="1:27" s="7" customFormat="1" x14ac:dyDescent="0.4">
      <c r="A115" s="9" t="s">
        <v>24</v>
      </c>
      <c r="B115" s="9" t="s">
        <v>35</v>
      </c>
      <c r="C115" s="9" t="s">
        <v>25</v>
      </c>
      <c r="D115" s="9" t="s">
        <v>36</v>
      </c>
      <c r="E115" s="9" t="s">
        <v>26</v>
      </c>
      <c r="F115" s="9" t="s">
        <v>38</v>
      </c>
      <c r="G115" s="9" t="s">
        <v>27</v>
      </c>
      <c r="H115" s="9" t="s">
        <v>33</v>
      </c>
      <c r="I115" s="9" t="s">
        <v>28</v>
      </c>
      <c r="J115" s="9" t="s">
        <v>29</v>
      </c>
      <c r="K115" s="9" t="s">
        <v>152</v>
      </c>
      <c r="L115" s="9" t="s">
        <v>153</v>
      </c>
      <c r="M115" s="11">
        <v>-49226</v>
      </c>
      <c r="N115" s="11">
        <v>-49226</v>
      </c>
      <c r="O115" s="11">
        <v>-49817.021894999998</v>
      </c>
      <c r="P115" s="11">
        <f t="shared" si="11"/>
        <v>591.02189499999804</v>
      </c>
      <c r="Q115" s="11">
        <v>0</v>
      </c>
      <c r="R115" s="9" t="s">
        <v>47</v>
      </c>
      <c r="S115" s="9" t="s">
        <v>51</v>
      </c>
      <c r="T115" s="11">
        <v>0</v>
      </c>
      <c r="U115" s="11">
        <v>0</v>
      </c>
      <c r="V115" s="11">
        <v>0</v>
      </c>
      <c r="W115" s="11">
        <f t="shared" si="6"/>
        <v>0</v>
      </c>
      <c r="X115" s="11">
        <f>+P115</f>
        <v>591.02189499999804</v>
      </c>
      <c r="Y115" s="9">
        <v>0</v>
      </c>
      <c r="Z115" s="9">
        <v>0</v>
      </c>
      <c r="AA115" s="42"/>
    </row>
    <row r="116" spans="1:27" s="7" customFormat="1" x14ac:dyDescent="0.4">
      <c r="A116" s="9" t="s">
        <v>24</v>
      </c>
      <c r="B116" s="9" t="s">
        <v>35</v>
      </c>
      <c r="C116" s="9" t="s">
        <v>25</v>
      </c>
      <c r="D116" s="9" t="s">
        <v>36</v>
      </c>
      <c r="E116" s="9" t="s">
        <v>26</v>
      </c>
      <c r="F116" s="9" t="s">
        <v>38</v>
      </c>
      <c r="G116" s="9" t="s">
        <v>27</v>
      </c>
      <c r="H116" s="9" t="s">
        <v>33</v>
      </c>
      <c r="I116" s="9" t="s">
        <v>28</v>
      </c>
      <c r="J116" s="9" t="s">
        <v>29</v>
      </c>
      <c r="K116" s="9" t="s">
        <v>164</v>
      </c>
      <c r="L116" s="9" t="s">
        <v>165</v>
      </c>
      <c r="M116" s="11">
        <v>-150000</v>
      </c>
      <c r="N116" s="11">
        <v>0</v>
      </c>
      <c r="O116" s="11">
        <v>-63217.229999999996</v>
      </c>
      <c r="P116" s="11">
        <f>+M116-O116</f>
        <v>-86782.77</v>
      </c>
      <c r="Q116" s="11">
        <f t="shared" si="7"/>
        <v>-86782.77</v>
      </c>
      <c r="R116" s="9" t="s">
        <v>34</v>
      </c>
      <c r="S116" s="9" t="s">
        <v>39</v>
      </c>
      <c r="T116" s="11">
        <v>0</v>
      </c>
      <c r="U116" s="11">
        <v>0</v>
      </c>
      <c r="V116" s="11">
        <v>0</v>
      </c>
      <c r="W116" s="11">
        <f t="shared" si="6"/>
        <v>0</v>
      </c>
      <c r="X116" s="9">
        <v>0</v>
      </c>
      <c r="Y116" s="9">
        <v>0</v>
      </c>
      <c r="Z116" s="11">
        <f>+Q116</f>
        <v>-86782.77</v>
      </c>
      <c r="AA116" s="42"/>
    </row>
    <row r="117" spans="1:27" s="7" customFormat="1" x14ac:dyDescent="0.4">
      <c r="A117" s="9" t="s">
        <v>24</v>
      </c>
      <c r="B117" s="9" t="s">
        <v>35</v>
      </c>
      <c r="C117" s="9" t="s">
        <v>25</v>
      </c>
      <c r="D117" s="9" t="s">
        <v>36</v>
      </c>
      <c r="E117" s="9" t="s">
        <v>26</v>
      </c>
      <c r="F117" s="9" t="s">
        <v>38</v>
      </c>
      <c r="G117" s="9" t="s">
        <v>27</v>
      </c>
      <c r="H117" s="9" t="s">
        <v>33</v>
      </c>
      <c r="I117" s="9" t="s">
        <v>28</v>
      </c>
      <c r="J117" s="9" t="s">
        <v>29</v>
      </c>
      <c r="K117" s="9" t="s">
        <v>164</v>
      </c>
      <c r="L117" s="9" t="s">
        <v>165</v>
      </c>
      <c r="M117" s="11">
        <v>-1114289</v>
      </c>
      <c r="N117" s="11">
        <v>0</v>
      </c>
      <c r="O117" s="11">
        <v>-702086.99989999994</v>
      </c>
      <c r="P117" s="11">
        <f t="shared" si="11"/>
        <v>-412202.00010000006</v>
      </c>
      <c r="Q117" s="11">
        <f t="shared" si="7"/>
        <v>-412202.00010000006</v>
      </c>
      <c r="R117" s="9" t="s">
        <v>47</v>
      </c>
      <c r="S117" s="9" t="s">
        <v>51</v>
      </c>
      <c r="T117" s="11">
        <v>0</v>
      </c>
      <c r="U117" s="11">
        <v>0</v>
      </c>
      <c r="V117" s="11">
        <v>0</v>
      </c>
      <c r="W117" s="11">
        <f t="shared" si="6"/>
        <v>0</v>
      </c>
      <c r="X117" s="9">
        <v>0</v>
      </c>
      <c r="Y117" s="9">
        <v>0</v>
      </c>
      <c r="Z117" s="11">
        <f>+Q117</f>
        <v>-412202.00010000006</v>
      </c>
      <c r="AA117" s="42"/>
    </row>
    <row r="118" spans="1:27" s="7" customFormat="1" x14ac:dyDescent="0.4">
      <c r="A118" s="9" t="s">
        <v>24</v>
      </c>
      <c r="B118" s="9" t="s">
        <v>35</v>
      </c>
      <c r="C118" s="9" t="s">
        <v>25</v>
      </c>
      <c r="D118" s="9" t="s">
        <v>36</v>
      </c>
      <c r="E118" s="9" t="s">
        <v>26</v>
      </c>
      <c r="F118" s="9" t="s">
        <v>38</v>
      </c>
      <c r="G118" s="9" t="s">
        <v>27</v>
      </c>
      <c r="H118" s="9" t="s">
        <v>33</v>
      </c>
      <c r="I118" s="9" t="s">
        <v>28</v>
      </c>
      <c r="J118" s="9" t="s">
        <v>29</v>
      </c>
      <c r="K118" s="9" t="s">
        <v>187</v>
      </c>
      <c r="L118" s="9" t="s">
        <v>188</v>
      </c>
      <c r="M118" s="11">
        <v>-6125.5582514039688</v>
      </c>
      <c r="N118" s="11">
        <v>0</v>
      </c>
      <c r="O118" s="11">
        <v>-5457.8178453762648</v>
      </c>
      <c r="P118" s="11">
        <f t="shared" si="11"/>
        <v>-667.74040602770401</v>
      </c>
      <c r="Q118" s="11">
        <v>0</v>
      </c>
      <c r="R118" s="9" t="s">
        <v>47</v>
      </c>
      <c r="S118" s="9" t="s">
        <v>51</v>
      </c>
      <c r="T118" s="11">
        <v>0</v>
      </c>
      <c r="U118" s="11">
        <v>0</v>
      </c>
      <c r="V118" s="11">
        <v>0</v>
      </c>
      <c r="W118" s="11">
        <f t="shared" si="6"/>
        <v>0</v>
      </c>
      <c r="X118" s="9">
        <v>0</v>
      </c>
      <c r="Y118" s="11">
        <f>+P118</f>
        <v>-667.74040602770401</v>
      </c>
      <c r="Z118" s="9">
        <v>0</v>
      </c>
      <c r="AA118" s="9"/>
    </row>
    <row r="119" spans="1:27" s="7" customFormat="1" ht="23.25" customHeight="1" x14ac:dyDescent="0.4">
      <c r="A119" s="9" t="s">
        <v>24</v>
      </c>
      <c r="B119" s="9" t="s">
        <v>35</v>
      </c>
      <c r="C119" s="9" t="s">
        <v>25</v>
      </c>
      <c r="D119" s="9" t="s">
        <v>36</v>
      </c>
      <c r="E119" s="9" t="s">
        <v>26</v>
      </c>
      <c r="F119" s="9" t="s">
        <v>38</v>
      </c>
      <c r="G119" s="9" t="s">
        <v>78</v>
      </c>
      <c r="H119" s="9" t="s">
        <v>81</v>
      </c>
      <c r="I119" s="9" t="s">
        <v>28</v>
      </c>
      <c r="J119" s="9" t="s">
        <v>29</v>
      </c>
      <c r="K119" s="9" t="s">
        <v>31</v>
      </c>
      <c r="L119" s="9" t="s">
        <v>31</v>
      </c>
      <c r="M119" s="11">
        <v>-2091696.1327796835</v>
      </c>
      <c r="N119" s="11">
        <v>-334696</v>
      </c>
      <c r="O119" s="11">
        <v>-1781793.919815534</v>
      </c>
      <c r="P119" s="11">
        <f>+M119-O119</f>
        <v>-309902.21296414942</v>
      </c>
      <c r="Q119" s="11">
        <f>+M119-O119</f>
        <v>-309902.21296414942</v>
      </c>
      <c r="R119" s="9" t="s">
        <v>34</v>
      </c>
      <c r="S119" s="9" t="s">
        <v>39</v>
      </c>
      <c r="T119" s="11">
        <v>-213614.70662371395</v>
      </c>
      <c r="U119" s="11">
        <v>0</v>
      </c>
      <c r="V119" s="11">
        <v>0</v>
      </c>
      <c r="W119" s="11">
        <f t="shared" si="6"/>
        <v>-213614.70662371395</v>
      </c>
      <c r="X119" s="9">
        <v>0</v>
      </c>
      <c r="Y119" s="9">
        <v>0</v>
      </c>
      <c r="Z119" s="11">
        <f>+Q119-W119+Q120-W120+Q121+Q123</f>
        <v>-77855.616297279572</v>
      </c>
      <c r="AA119" s="35" t="s">
        <v>205</v>
      </c>
    </row>
    <row r="120" spans="1:27" s="7" customFormat="1" ht="23.25" customHeight="1" x14ac:dyDescent="0.4">
      <c r="A120" s="9" t="s">
        <v>24</v>
      </c>
      <c r="B120" s="9" t="s">
        <v>35</v>
      </c>
      <c r="C120" s="9" t="s">
        <v>25</v>
      </c>
      <c r="D120" s="9" t="s">
        <v>36</v>
      </c>
      <c r="E120" s="9" t="s">
        <v>26</v>
      </c>
      <c r="F120" s="9" t="s">
        <v>38</v>
      </c>
      <c r="G120" s="9" t="s">
        <v>78</v>
      </c>
      <c r="H120" s="9" t="s">
        <v>81</v>
      </c>
      <c r="I120" s="9" t="s">
        <v>28</v>
      </c>
      <c r="J120" s="9" t="s">
        <v>29</v>
      </c>
      <c r="K120" s="9" t="s">
        <v>31</v>
      </c>
      <c r="L120" s="9" t="s">
        <v>31</v>
      </c>
      <c r="M120" s="11">
        <v>-542996.15598682733</v>
      </c>
      <c r="N120" s="11">
        <v>-200000</v>
      </c>
      <c r="O120" s="11">
        <v>-445819.83015827765</v>
      </c>
      <c r="P120" s="11">
        <f t="shared" si="11"/>
        <v>-97176.325828549685</v>
      </c>
      <c r="Q120" s="11">
        <f t="shared" ref="Q120:Q125" si="13">+M120-O120</f>
        <v>-97176.325828549685</v>
      </c>
      <c r="R120" s="9" t="s">
        <v>47</v>
      </c>
      <c r="S120" s="9" t="s">
        <v>51</v>
      </c>
      <c r="T120" s="11">
        <v>-128898.7718222609</v>
      </c>
      <c r="U120" s="11">
        <v>0</v>
      </c>
      <c r="V120" s="11">
        <v>0</v>
      </c>
      <c r="W120" s="11">
        <f t="shared" si="6"/>
        <v>-128898.7718222609</v>
      </c>
      <c r="X120" s="9">
        <v>0</v>
      </c>
      <c r="Y120" s="9">
        <v>0</v>
      </c>
      <c r="Z120" s="11">
        <v>0</v>
      </c>
      <c r="AA120" s="36"/>
    </row>
    <row r="121" spans="1:27" s="7" customFormat="1" ht="23.25" customHeight="1" x14ac:dyDescent="0.4">
      <c r="A121" s="9" t="s">
        <v>24</v>
      </c>
      <c r="B121" s="9" t="s">
        <v>35</v>
      </c>
      <c r="C121" s="9" t="s">
        <v>25</v>
      </c>
      <c r="D121" s="9" t="s">
        <v>36</v>
      </c>
      <c r="E121" s="9" t="s">
        <v>26</v>
      </c>
      <c r="F121" s="9" t="s">
        <v>38</v>
      </c>
      <c r="G121" s="9" t="s">
        <v>78</v>
      </c>
      <c r="H121" s="9" t="s">
        <v>81</v>
      </c>
      <c r="I121" s="9" t="s">
        <v>28</v>
      </c>
      <c r="J121" s="9" t="s">
        <v>29</v>
      </c>
      <c r="K121" s="9" t="s">
        <v>31</v>
      </c>
      <c r="L121" s="9" t="s">
        <v>31</v>
      </c>
      <c r="M121" s="11">
        <v>0</v>
      </c>
      <c r="N121" s="11">
        <v>0</v>
      </c>
      <c r="O121" s="11">
        <v>-23.564615384615387</v>
      </c>
      <c r="P121" s="11">
        <f t="shared" si="11"/>
        <v>23.564615384615387</v>
      </c>
      <c r="Q121" s="11">
        <f t="shared" si="13"/>
        <v>23.564615384615387</v>
      </c>
      <c r="R121" s="9" t="s">
        <v>71</v>
      </c>
      <c r="S121" s="9" t="s">
        <v>72</v>
      </c>
      <c r="T121" s="11">
        <v>0</v>
      </c>
      <c r="U121" s="11">
        <v>0</v>
      </c>
      <c r="V121" s="11">
        <v>0</v>
      </c>
      <c r="W121" s="11">
        <f t="shared" si="6"/>
        <v>0</v>
      </c>
      <c r="X121" s="9">
        <v>0</v>
      </c>
      <c r="Y121" s="9">
        <v>0</v>
      </c>
      <c r="Z121" s="11">
        <v>0</v>
      </c>
      <c r="AA121" s="36"/>
    </row>
    <row r="122" spans="1:27" s="7" customFormat="1" ht="23.25" customHeight="1" x14ac:dyDescent="0.4">
      <c r="A122" s="9" t="s">
        <v>24</v>
      </c>
      <c r="B122" s="9" t="s">
        <v>35</v>
      </c>
      <c r="C122" s="9" t="s">
        <v>25</v>
      </c>
      <c r="D122" s="9" t="s">
        <v>36</v>
      </c>
      <c r="E122" s="9" t="s">
        <v>26</v>
      </c>
      <c r="F122" s="9" t="s">
        <v>38</v>
      </c>
      <c r="G122" s="9" t="s">
        <v>78</v>
      </c>
      <c r="H122" s="9" t="s">
        <v>81</v>
      </c>
      <c r="I122" s="9" t="s">
        <v>28</v>
      </c>
      <c r="J122" s="9" t="s">
        <v>29</v>
      </c>
      <c r="K122" s="9" t="s">
        <v>31</v>
      </c>
      <c r="L122" s="9" t="s">
        <v>31</v>
      </c>
      <c r="M122" s="11">
        <v>-563408.99989999994</v>
      </c>
      <c r="N122" s="11">
        <v>-363409</v>
      </c>
      <c r="O122" s="11">
        <v>-488311.65</v>
      </c>
      <c r="P122" s="11">
        <f t="shared" si="11"/>
        <v>-75097.349899999914</v>
      </c>
      <c r="Q122" s="11">
        <f t="shared" si="13"/>
        <v>-75097.349899999914</v>
      </c>
      <c r="R122" s="9" t="s">
        <v>52</v>
      </c>
      <c r="S122" s="9" t="s">
        <v>53</v>
      </c>
      <c r="T122" s="11">
        <v>0</v>
      </c>
      <c r="U122" s="11">
        <v>0</v>
      </c>
      <c r="V122" s="11">
        <v>0</v>
      </c>
      <c r="W122" s="11">
        <f t="shared" si="6"/>
        <v>0</v>
      </c>
      <c r="X122" s="9">
        <v>0</v>
      </c>
      <c r="Y122" s="9">
        <v>0</v>
      </c>
      <c r="Z122" s="11">
        <f>+Q122</f>
        <v>-75097.349899999914</v>
      </c>
      <c r="AA122" s="36"/>
    </row>
    <row r="123" spans="1:27" s="7" customFormat="1" ht="23.25" customHeight="1" x14ac:dyDescent="0.4">
      <c r="A123" s="9" t="s">
        <v>24</v>
      </c>
      <c r="B123" s="9" t="s">
        <v>35</v>
      </c>
      <c r="C123" s="9" t="s">
        <v>25</v>
      </c>
      <c r="D123" s="9" t="s">
        <v>36</v>
      </c>
      <c r="E123" s="9" t="s">
        <v>26</v>
      </c>
      <c r="F123" s="9" t="s">
        <v>38</v>
      </c>
      <c r="G123" s="9" t="s">
        <v>78</v>
      </c>
      <c r="H123" s="9" t="s">
        <v>81</v>
      </c>
      <c r="I123" s="9" t="s">
        <v>28</v>
      </c>
      <c r="J123" s="9" t="s">
        <v>29</v>
      </c>
      <c r="K123" s="9" t="s">
        <v>31</v>
      </c>
      <c r="L123" s="9" t="s">
        <v>31</v>
      </c>
      <c r="M123" s="11">
        <v>-13314.120565939927</v>
      </c>
      <c r="N123" s="11">
        <v>0</v>
      </c>
      <c r="O123" s="11">
        <v>0</v>
      </c>
      <c r="P123" s="11">
        <f>+M123-O123</f>
        <v>-13314.120565939927</v>
      </c>
      <c r="Q123" s="11">
        <f t="shared" si="13"/>
        <v>-13314.120565939927</v>
      </c>
      <c r="R123" s="9" t="s">
        <v>64</v>
      </c>
      <c r="S123" s="9" t="s">
        <v>28</v>
      </c>
      <c r="T123" s="11">
        <v>0</v>
      </c>
      <c r="U123" s="11">
        <v>0</v>
      </c>
      <c r="V123" s="11">
        <v>0</v>
      </c>
      <c r="W123" s="11">
        <f t="shared" si="6"/>
        <v>0</v>
      </c>
      <c r="X123" s="9">
        <v>0</v>
      </c>
      <c r="Y123" s="9">
        <v>0</v>
      </c>
      <c r="Z123" s="9">
        <v>0</v>
      </c>
      <c r="AA123" s="36"/>
    </row>
    <row r="124" spans="1:27" s="7" customFormat="1" x14ac:dyDescent="0.4">
      <c r="A124" s="9" t="s">
        <v>24</v>
      </c>
      <c r="B124" s="9" t="s">
        <v>35</v>
      </c>
      <c r="C124" s="9" t="s">
        <v>25</v>
      </c>
      <c r="D124" s="9" t="s">
        <v>36</v>
      </c>
      <c r="E124" s="9" t="s">
        <v>26</v>
      </c>
      <c r="F124" s="9" t="s">
        <v>38</v>
      </c>
      <c r="G124" s="9" t="s">
        <v>78</v>
      </c>
      <c r="H124" s="9" t="s">
        <v>81</v>
      </c>
      <c r="I124" s="9" t="s">
        <v>28</v>
      </c>
      <c r="J124" s="9" t="s">
        <v>29</v>
      </c>
      <c r="K124" s="9" t="s">
        <v>191</v>
      </c>
      <c r="L124" s="9" t="s">
        <v>192</v>
      </c>
      <c r="M124" s="11">
        <v>-799890.99990000005</v>
      </c>
      <c r="N124" s="11">
        <v>-799890.99990000005</v>
      </c>
      <c r="O124" s="11">
        <v>-796279.39999999991</v>
      </c>
      <c r="P124" s="11">
        <f>+M124-O124</f>
        <v>-3611.5999000001466</v>
      </c>
      <c r="Q124" s="11">
        <v>0</v>
      </c>
      <c r="R124" s="9" t="s">
        <v>82</v>
      </c>
      <c r="S124" s="9" t="s">
        <v>83</v>
      </c>
      <c r="T124" s="11">
        <v>0</v>
      </c>
      <c r="U124" s="11">
        <v>0</v>
      </c>
      <c r="V124" s="11">
        <v>0</v>
      </c>
      <c r="W124" s="11">
        <f t="shared" si="6"/>
        <v>0</v>
      </c>
      <c r="X124" s="11">
        <f>+P124</f>
        <v>-3611.5999000001466</v>
      </c>
      <c r="Y124" s="9">
        <v>0</v>
      </c>
      <c r="Z124" s="9">
        <v>0</v>
      </c>
      <c r="AA124" s="9"/>
    </row>
    <row r="125" spans="1:27" s="7" customFormat="1" x14ac:dyDescent="0.4">
      <c r="A125" s="9" t="s">
        <v>24</v>
      </c>
      <c r="B125" s="9" t="s">
        <v>35</v>
      </c>
      <c r="C125" s="9" t="s">
        <v>25</v>
      </c>
      <c r="D125" s="9" t="s">
        <v>36</v>
      </c>
      <c r="E125" s="9" t="s">
        <v>26</v>
      </c>
      <c r="F125" s="9" t="s">
        <v>38</v>
      </c>
      <c r="G125" s="9" t="s">
        <v>78</v>
      </c>
      <c r="H125" s="9" t="s">
        <v>81</v>
      </c>
      <c r="I125" s="9" t="s">
        <v>28</v>
      </c>
      <c r="J125" s="9" t="s">
        <v>29</v>
      </c>
      <c r="K125" s="9" t="s">
        <v>79</v>
      </c>
      <c r="L125" s="9" t="s">
        <v>80</v>
      </c>
      <c r="M125" s="11">
        <v>-119446.53987677999</v>
      </c>
      <c r="N125" s="11">
        <v>-549</v>
      </c>
      <c r="O125" s="11">
        <v>-119446.53954</v>
      </c>
      <c r="P125" s="11">
        <f t="shared" si="11"/>
        <v>-3.3677999454084784E-4</v>
      </c>
      <c r="Q125" s="11">
        <f t="shared" si="13"/>
        <v>-3.3677999454084784E-4</v>
      </c>
      <c r="R125" s="9" t="s">
        <v>82</v>
      </c>
      <c r="S125" s="9" t="s">
        <v>83</v>
      </c>
      <c r="T125" s="11">
        <v>347.38</v>
      </c>
      <c r="U125" s="11">
        <v>-347.38</v>
      </c>
      <c r="V125" s="11">
        <v>0</v>
      </c>
      <c r="W125" s="11">
        <f t="shared" si="6"/>
        <v>0</v>
      </c>
      <c r="X125" s="11">
        <v>0</v>
      </c>
      <c r="Y125" s="11">
        <v>0</v>
      </c>
      <c r="Z125" s="9">
        <v>0</v>
      </c>
      <c r="AA125" s="9"/>
    </row>
    <row r="126" spans="1:27" s="7" customFormat="1" x14ac:dyDescent="0.4">
      <c r="A126" s="9" t="s">
        <v>24</v>
      </c>
      <c r="B126" s="9" t="s">
        <v>35</v>
      </c>
      <c r="C126" s="9" t="s">
        <v>25</v>
      </c>
      <c r="D126" s="9" t="s">
        <v>36</v>
      </c>
      <c r="E126" s="9" t="s">
        <v>26</v>
      </c>
      <c r="F126" s="9" t="s">
        <v>38</v>
      </c>
      <c r="G126" s="9" t="s">
        <v>78</v>
      </c>
      <c r="H126" s="9" t="s">
        <v>81</v>
      </c>
      <c r="I126" s="9" t="s">
        <v>28</v>
      </c>
      <c r="J126" s="9" t="s">
        <v>29</v>
      </c>
      <c r="K126" s="9" t="s">
        <v>187</v>
      </c>
      <c r="L126" s="9" t="s">
        <v>188</v>
      </c>
      <c r="M126" s="11">
        <v>-104336.28119794196</v>
      </c>
      <c r="N126" s="11">
        <v>0</v>
      </c>
      <c r="O126" s="11">
        <v>-92962.697287517716</v>
      </c>
      <c r="P126" s="18">
        <f>+M126-O126+1</f>
        <v>-11372.583910424248</v>
      </c>
      <c r="Q126" s="11">
        <v>0</v>
      </c>
      <c r="R126" s="9" t="s">
        <v>47</v>
      </c>
      <c r="S126" s="9" t="s">
        <v>51</v>
      </c>
      <c r="T126" s="11">
        <v>0</v>
      </c>
      <c r="U126" s="11">
        <v>0</v>
      </c>
      <c r="V126" s="11">
        <v>0</v>
      </c>
      <c r="W126" s="11">
        <f t="shared" si="6"/>
        <v>0</v>
      </c>
      <c r="X126" s="11">
        <v>0</v>
      </c>
      <c r="Y126" s="11">
        <f>+P126-1</f>
        <v>-11373.583910424248</v>
      </c>
      <c r="Z126" s="9">
        <v>0</v>
      </c>
      <c r="AA126" s="9"/>
    </row>
    <row r="127" spans="1:27" s="7" customFormat="1" ht="33" customHeight="1" x14ac:dyDescent="0.4">
      <c r="A127" s="9" t="s">
        <v>24</v>
      </c>
      <c r="B127" s="9" t="s">
        <v>35</v>
      </c>
      <c r="C127" s="9" t="s">
        <v>25</v>
      </c>
      <c r="D127" s="9" t="s">
        <v>36</v>
      </c>
      <c r="E127" s="9" t="s">
        <v>26</v>
      </c>
      <c r="F127" s="9" t="s">
        <v>38</v>
      </c>
      <c r="G127" s="9" t="s">
        <v>78</v>
      </c>
      <c r="H127" s="9" t="s">
        <v>81</v>
      </c>
      <c r="I127" s="9" t="s">
        <v>28</v>
      </c>
      <c r="J127" s="9" t="s">
        <v>29</v>
      </c>
      <c r="K127" s="9" t="s">
        <v>61</v>
      </c>
      <c r="L127" s="9" t="s">
        <v>62</v>
      </c>
      <c r="M127" s="11">
        <v>-1817.7692307692309</v>
      </c>
      <c r="N127" s="11">
        <v>0</v>
      </c>
      <c r="O127" s="11">
        <v>-1702.6989509544683</v>
      </c>
      <c r="P127" s="11">
        <f>+M127-O127</f>
        <v>-115.07027981476267</v>
      </c>
      <c r="Q127" s="11">
        <f>+M127-O127</f>
        <v>-115.07027981476267</v>
      </c>
      <c r="R127" s="9" t="s">
        <v>34</v>
      </c>
      <c r="S127" s="9" t="s">
        <v>39</v>
      </c>
      <c r="T127" s="11">
        <v>0</v>
      </c>
      <c r="U127" s="11">
        <v>0</v>
      </c>
      <c r="V127" s="11">
        <v>0</v>
      </c>
      <c r="W127" s="11">
        <f t="shared" si="6"/>
        <v>0</v>
      </c>
      <c r="X127" s="11">
        <v>0</v>
      </c>
      <c r="Y127" s="11">
        <v>0</v>
      </c>
      <c r="Z127" s="11">
        <f>+Q127</f>
        <v>-115.07027981476267</v>
      </c>
      <c r="AA127" s="35" t="s">
        <v>203</v>
      </c>
    </row>
    <row r="128" spans="1:27" s="7" customFormat="1" ht="33" customHeight="1" x14ac:dyDescent="0.4">
      <c r="A128" s="9" t="s">
        <v>24</v>
      </c>
      <c r="B128" s="9" t="s">
        <v>35</v>
      </c>
      <c r="C128" s="9" t="s">
        <v>25</v>
      </c>
      <c r="D128" s="9" t="s">
        <v>36</v>
      </c>
      <c r="E128" s="9" t="s">
        <v>26</v>
      </c>
      <c r="F128" s="9" t="s">
        <v>38</v>
      </c>
      <c r="G128" s="9" t="s">
        <v>78</v>
      </c>
      <c r="H128" s="9" t="s">
        <v>81</v>
      </c>
      <c r="I128" s="9" t="s">
        <v>28</v>
      </c>
      <c r="J128" s="9" t="s">
        <v>29</v>
      </c>
      <c r="K128" s="9" t="s">
        <v>61</v>
      </c>
      <c r="L128" s="9" t="s">
        <v>62</v>
      </c>
      <c r="M128" s="11">
        <v>-1159.6923076923076</v>
      </c>
      <c r="N128" s="11">
        <v>-1102</v>
      </c>
      <c r="O128" s="11">
        <v>0</v>
      </c>
      <c r="P128" s="11">
        <f t="shared" si="11"/>
        <v>-1159.6923076923076</v>
      </c>
      <c r="Q128" s="11">
        <f t="shared" ref="Q128:Q183" si="14">+M128-O128</f>
        <v>-1159.6923076923076</v>
      </c>
      <c r="R128" s="9" t="s">
        <v>47</v>
      </c>
      <c r="S128" s="9" t="s">
        <v>51</v>
      </c>
      <c r="T128" s="11">
        <v>0</v>
      </c>
      <c r="U128" s="11">
        <v>0</v>
      </c>
      <c r="V128" s="11">
        <v>0</v>
      </c>
      <c r="W128" s="11">
        <f t="shared" si="6"/>
        <v>0</v>
      </c>
      <c r="X128" s="11">
        <v>0</v>
      </c>
      <c r="Y128" s="11">
        <v>0</v>
      </c>
      <c r="Z128" s="11">
        <f>+Q128</f>
        <v>-1159.6923076923076</v>
      </c>
      <c r="AA128" s="36"/>
    </row>
    <row r="129" spans="1:27" s="7" customFormat="1" x14ac:dyDescent="0.4">
      <c r="A129" s="9" t="s">
        <v>24</v>
      </c>
      <c r="B129" s="9" t="s">
        <v>35</v>
      </c>
      <c r="C129" s="9" t="s">
        <v>25</v>
      </c>
      <c r="D129" s="9" t="s">
        <v>36</v>
      </c>
      <c r="E129" s="9" t="s">
        <v>26</v>
      </c>
      <c r="F129" s="9" t="s">
        <v>38</v>
      </c>
      <c r="G129" s="9" t="s">
        <v>78</v>
      </c>
      <c r="H129" s="9" t="s">
        <v>81</v>
      </c>
      <c r="I129" s="9" t="s">
        <v>28</v>
      </c>
      <c r="J129" s="9" t="s">
        <v>29</v>
      </c>
      <c r="K129" s="9" t="s">
        <v>152</v>
      </c>
      <c r="L129" s="9" t="s">
        <v>153</v>
      </c>
      <c r="M129" s="11">
        <v>-44420</v>
      </c>
      <c r="N129" s="11">
        <v>-44420</v>
      </c>
      <c r="O129" s="11">
        <v>-44400</v>
      </c>
      <c r="P129" s="11">
        <f t="shared" si="11"/>
        <v>-20</v>
      </c>
      <c r="Q129" s="11">
        <v>0</v>
      </c>
      <c r="R129" s="9" t="s">
        <v>47</v>
      </c>
      <c r="S129" s="9" t="s">
        <v>51</v>
      </c>
      <c r="T129" s="11">
        <v>0</v>
      </c>
      <c r="U129" s="11">
        <v>0</v>
      </c>
      <c r="V129" s="11">
        <v>0</v>
      </c>
      <c r="W129" s="11">
        <f t="shared" si="6"/>
        <v>0</v>
      </c>
      <c r="X129" s="11">
        <f>+P129</f>
        <v>-20</v>
      </c>
      <c r="Y129" s="11">
        <v>0</v>
      </c>
      <c r="Z129" s="9">
        <v>0</v>
      </c>
      <c r="AA129" s="9"/>
    </row>
    <row r="130" spans="1:27" s="7" customFormat="1" ht="51.45" x14ac:dyDescent="0.4">
      <c r="A130" s="9" t="s">
        <v>24</v>
      </c>
      <c r="B130" s="9" t="s">
        <v>35</v>
      </c>
      <c r="C130" s="9" t="s">
        <v>25</v>
      </c>
      <c r="D130" s="9" t="s">
        <v>36</v>
      </c>
      <c r="E130" s="9" t="s">
        <v>26</v>
      </c>
      <c r="F130" s="9" t="s">
        <v>38</v>
      </c>
      <c r="G130" s="9" t="s">
        <v>78</v>
      </c>
      <c r="H130" s="9" t="s">
        <v>81</v>
      </c>
      <c r="I130" s="9" t="s">
        <v>28</v>
      </c>
      <c r="J130" s="9" t="s">
        <v>29</v>
      </c>
      <c r="K130" s="9" t="s">
        <v>160</v>
      </c>
      <c r="L130" s="9" t="s">
        <v>161</v>
      </c>
      <c r="M130" s="11">
        <v>-60000</v>
      </c>
      <c r="N130" s="11">
        <v>0</v>
      </c>
      <c r="O130" s="11">
        <v>0</v>
      </c>
      <c r="P130" s="11">
        <f t="shared" si="11"/>
        <v>-60000</v>
      </c>
      <c r="Q130" s="11">
        <f t="shared" si="14"/>
        <v>-60000</v>
      </c>
      <c r="R130" s="9" t="s">
        <v>47</v>
      </c>
      <c r="S130" s="9" t="s">
        <v>51</v>
      </c>
      <c r="T130" s="11">
        <v>0</v>
      </c>
      <c r="U130" s="11">
        <f>+Q130</f>
        <v>-60000</v>
      </c>
      <c r="V130" s="11">
        <v>0</v>
      </c>
      <c r="W130" s="11">
        <f t="shared" si="6"/>
        <v>-60000</v>
      </c>
      <c r="X130" s="11">
        <v>0</v>
      </c>
      <c r="Y130" s="11">
        <v>0</v>
      </c>
      <c r="Z130" s="9">
        <v>0</v>
      </c>
      <c r="AA130" s="10" t="s">
        <v>206</v>
      </c>
    </row>
    <row r="131" spans="1:27" s="7" customFormat="1" ht="12.9" customHeight="1" x14ac:dyDescent="0.4">
      <c r="A131" s="9" t="s">
        <v>24</v>
      </c>
      <c r="B131" s="9" t="s">
        <v>35</v>
      </c>
      <c r="C131" s="9" t="s">
        <v>25</v>
      </c>
      <c r="D131" s="9" t="s">
        <v>36</v>
      </c>
      <c r="E131" s="9" t="s">
        <v>26</v>
      </c>
      <c r="F131" s="9" t="s">
        <v>38</v>
      </c>
      <c r="G131" s="9" t="s">
        <v>92</v>
      </c>
      <c r="H131" s="9" t="s">
        <v>93</v>
      </c>
      <c r="I131" s="9" t="s">
        <v>28</v>
      </c>
      <c r="J131" s="9" t="s">
        <v>29</v>
      </c>
      <c r="K131" s="9" t="s">
        <v>31</v>
      </c>
      <c r="L131" s="9" t="s">
        <v>31</v>
      </c>
      <c r="M131" s="11">
        <v>-147168.5406284341</v>
      </c>
      <c r="N131" s="11">
        <v>-23268</v>
      </c>
      <c r="O131" s="11">
        <v>-133158.33148956313</v>
      </c>
      <c r="P131" s="11">
        <f>+M131-O131</f>
        <v>-14010.209138870967</v>
      </c>
      <c r="Q131" s="11">
        <f t="shared" si="14"/>
        <v>-14010.209138870967</v>
      </c>
      <c r="R131" s="9" t="s">
        <v>34</v>
      </c>
      <c r="S131" s="9" t="s">
        <v>39</v>
      </c>
      <c r="T131" s="11">
        <v>0</v>
      </c>
      <c r="U131" s="11">
        <v>0</v>
      </c>
      <c r="V131" s="11">
        <v>0</v>
      </c>
      <c r="W131" s="11">
        <f t="shared" si="6"/>
        <v>0</v>
      </c>
      <c r="X131" s="11">
        <v>0</v>
      </c>
      <c r="Y131" s="11">
        <v>0</v>
      </c>
      <c r="Z131" s="11">
        <f>+Q131+Q132+Q133+Q134</f>
        <v>-12871.594713800479</v>
      </c>
      <c r="AA131" s="35" t="s">
        <v>203</v>
      </c>
    </row>
    <row r="132" spans="1:27" s="7" customFormat="1" ht="12.9" customHeight="1" x14ac:dyDescent="0.4">
      <c r="A132" s="9" t="s">
        <v>24</v>
      </c>
      <c r="B132" s="9" t="s">
        <v>35</v>
      </c>
      <c r="C132" s="9" t="s">
        <v>25</v>
      </c>
      <c r="D132" s="9" t="s">
        <v>36</v>
      </c>
      <c r="E132" s="9" t="s">
        <v>26</v>
      </c>
      <c r="F132" s="9" t="s">
        <v>38</v>
      </c>
      <c r="G132" s="9" t="s">
        <v>92</v>
      </c>
      <c r="H132" s="9" t="s">
        <v>93</v>
      </c>
      <c r="I132" s="9" t="s">
        <v>28</v>
      </c>
      <c r="J132" s="9" t="s">
        <v>29</v>
      </c>
      <c r="K132" s="9" t="s">
        <v>31</v>
      </c>
      <c r="L132" s="9" t="s">
        <v>31</v>
      </c>
      <c r="M132" s="11">
        <v>-15263.562070338699</v>
      </c>
      <c r="N132" s="11">
        <v>0</v>
      </c>
      <c r="O132" s="11">
        <v>-16887.925461564988</v>
      </c>
      <c r="P132" s="11">
        <f t="shared" si="11"/>
        <v>1624.3633912262885</v>
      </c>
      <c r="Q132" s="11">
        <f t="shared" si="14"/>
        <v>1624.3633912262885</v>
      </c>
      <c r="R132" s="9" t="s">
        <v>47</v>
      </c>
      <c r="S132" s="9" t="s">
        <v>51</v>
      </c>
      <c r="T132" s="11">
        <v>0</v>
      </c>
      <c r="U132" s="11">
        <v>0</v>
      </c>
      <c r="V132" s="11">
        <v>0</v>
      </c>
      <c r="W132" s="11">
        <f t="shared" si="6"/>
        <v>0</v>
      </c>
      <c r="X132" s="11">
        <v>0</v>
      </c>
      <c r="Y132" s="11">
        <v>0</v>
      </c>
      <c r="Z132" s="9">
        <v>0</v>
      </c>
      <c r="AA132" s="36"/>
    </row>
    <row r="133" spans="1:27" s="7" customFormat="1" ht="12.9" customHeight="1" x14ac:dyDescent="0.4">
      <c r="A133" s="9" t="s">
        <v>24</v>
      </c>
      <c r="B133" s="9" t="s">
        <v>35</v>
      </c>
      <c r="C133" s="9" t="s">
        <v>25</v>
      </c>
      <c r="D133" s="9" t="s">
        <v>36</v>
      </c>
      <c r="E133" s="9" t="s">
        <v>26</v>
      </c>
      <c r="F133" s="9" t="s">
        <v>38</v>
      </c>
      <c r="G133" s="9" t="s">
        <v>92</v>
      </c>
      <c r="H133" s="9" t="s">
        <v>93</v>
      </c>
      <c r="I133" s="9" t="s">
        <v>28</v>
      </c>
      <c r="J133" s="9" t="s">
        <v>29</v>
      </c>
      <c r="K133" s="9" t="s">
        <v>31</v>
      </c>
      <c r="L133" s="9" t="s">
        <v>31</v>
      </c>
      <c r="M133" s="11">
        <v>0</v>
      </c>
      <c r="N133" s="11">
        <v>0</v>
      </c>
      <c r="O133" s="11">
        <v>-9.134615384615385</v>
      </c>
      <c r="P133" s="11">
        <f t="shared" si="11"/>
        <v>9.134615384615385</v>
      </c>
      <c r="Q133" s="11">
        <f t="shared" si="14"/>
        <v>9.134615384615385</v>
      </c>
      <c r="R133" s="9" t="s">
        <v>71</v>
      </c>
      <c r="S133" s="9" t="s">
        <v>72</v>
      </c>
      <c r="T133" s="11">
        <v>0</v>
      </c>
      <c r="U133" s="11">
        <v>0</v>
      </c>
      <c r="V133" s="11">
        <v>0</v>
      </c>
      <c r="W133" s="11">
        <f t="shared" si="6"/>
        <v>0</v>
      </c>
      <c r="X133" s="11">
        <v>0</v>
      </c>
      <c r="Y133" s="11">
        <v>0</v>
      </c>
      <c r="Z133" s="9">
        <v>0</v>
      </c>
      <c r="AA133" s="36"/>
    </row>
    <row r="134" spans="1:27" s="7" customFormat="1" ht="12.9" customHeight="1" x14ac:dyDescent="0.4">
      <c r="A134" s="9" t="s">
        <v>24</v>
      </c>
      <c r="B134" s="9" t="s">
        <v>35</v>
      </c>
      <c r="C134" s="9" t="s">
        <v>25</v>
      </c>
      <c r="D134" s="9" t="s">
        <v>36</v>
      </c>
      <c r="E134" s="9" t="s">
        <v>26</v>
      </c>
      <c r="F134" s="9" t="s">
        <v>38</v>
      </c>
      <c r="G134" s="9" t="s">
        <v>92</v>
      </c>
      <c r="H134" s="9" t="s">
        <v>93</v>
      </c>
      <c r="I134" s="9" t="s">
        <v>28</v>
      </c>
      <c r="J134" s="9" t="s">
        <v>29</v>
      </c>
      <c r="K134" s="9" t="s">
        <v>31</v>
      </c>
      <c r="L134" s="9" t="s">
        <v>31</v>
      </c>
      <c r="M134" s="11">
        <v>-494.88358154041589</v>
      </c>
      <c r="N134" s="11">
        <v>0</v>
      </c>
      <c r="O134" s="11">
        <v>0</v>
      </c>
      <c r="P134" s="11">
        <f>+M134-O134</f>
        <v>-494.88358154041589</v>
      </c>
      <c r="Q134" s="11">
        <f t="shared" si="14"/>
        <v>-494.88358154041589</v>
      </c>
      <c r="R134" s="9" t="s">
        <v>64</v>
      </c>
      <c r="S134" s="9" t="s">
        <v>28</v>
      </c>
      <c r="T134" s="11">
        <v>0</v>
      </c>
      <c r="U134" s="11">
        <v>0</v>
      </c>
      <c r="V134" s="11">
        <v>0</v>
      </c>
      <c r="W134" s="11">
        <f t="shared" si="6"/>
        <v>0</v>
      </c>
      <c r="X134" s="11">
        <v>0</v>
      </c>
      <c r="Y134" s="11">
        <v>0</v>
      </c>
      <c r="Z134" s="9">
        <v>0</v>
      </c>
      <c r="AA134" s="36"/>
    </row>
    <row r="135" spans="1:27" s="7" customFormat="1" ht="12.9" customHeight="1" x14ac:dyDescent="0.4">
      <c r="A135" s="9" t="s">
        <v>24</v>
      </c>
      <c r="B135" s="9" t="s">
        <v>35</v>
      </c>
      <c r="C135" s="9" t="s">
        <v>25</v>
      </c>
      <c r="D135" s="9" t="s">
        <v>36</v>
      </c>
      <c r="E135" s="9" t="s">
        <v>26</v>
      </c>
      <c r="F135" s="9" t="s">
        <v>38</v>
      </c>
      <c r="G135" s="9" t="s">
        <v>92</v>
      </c>
      <c r="H135" s="9" t="s">
        <v>93</v>
      </c>
      <c r="I135" s="9" t="s">
        <v>28</v>
      </c>
      <c r="J135" s="9" t="s">
        <v>29</v>
      </c>
      <c r="K135" s="9" t="s">
        <v>61</v>
      </c>
      <c r="L135" s="9" t="s">
        <v>62</v>
      </c>
      <c r="M135" s="11">
        <v>-1817.7692307692309</v>
      </c>
      <c r="N135" s="11">
        <v>0</v>
      </c>
      <c r="O135" s="11">
        <v>-1218.9029259843662</v>
      </c>
      <c r="P135" s="11">
        <f>+M135-O135</f>
        <v>-598.86630478486472</v>
      </c>
      <c r="Q135" s="11">
        <f t="shared" si="14"/>
        <v>-598.86630478486472</v>
      </c>
      <c r="R135" s="9" t="s">
        <v>34</v>
      </c>
      <c r="S135" s="9" t="s">
        <v>39</v>
      </c>
      <c r="T135" s="11">
        <v>0</v>
      </c>
      <c r="U135" s="11">
        <v>0</v>
      </c>
      <c r="V135" s="11">
        <v>0</v>
      </c>
      <c r="W135" s="11">
        <f t="shared" si="6"/>
        <v>0</v>
      </c>
      <c r="X135" s="11">
        <v>0</v>
      </c>
      <c r="Y135" s="11">
        <v>0</v>
      </c>
      <c r="Z135" s="11">
        <f>+Q135</f>
        <v>-598.86630478486472</v>
      </c>
      <c r="AA135" s="36"/>
    </row>
    <row r="136" spans="1:27" s="7" customFormat="1" ht="11.15" customHeight="1" x14ac:dyDescent="0.4">
      <c r="A136" s="9" t="s">
        <v>24</v>
      </c>
      <c r="B136" s="9" t="s">
        <v>35</v>
      </c>
      <c r="C136" s="9" t="s">
        <v>25</v>
      </c>
      <c r="D136" s="9" t="s">
        <v>36</v>
      </c>
      <c r="E136" s="9" t="s">
        <v>26</v>
      </c>
      <c r="F136" s="9" t="s">
        <v>38</v>
      </c>
      <c r="G136" s="9" t="s">
        <v>92</v>
      </c>
      <c r="H136" s="9" t="s">
        <v>93</v>
      </c>
      <c r="I136" s="9" t="s">
        <v>28</v>
      </c>
      <c r="J136" s="9" t="s">
        <v>29</v>
      </c>
      <c r="K136" s="9" t="s">
        <v>61</v>
      </c>
      <c r="L136" s="9" t="s">
        <v>62</v>
      </c>
      <c r="M136" s="11">
        <v>-313.69230769230768</v>
      </c>
      <c r="N136" s="11">
        <v>-256</v>
      </c>
      <c r="O136" s="11">
        <v>0</v>
      </c>
      <c r="P136" s="11">
        <f t="shared" ref="P136:P159" si="15">+M136-O136</f>
        <v>-313.69230769230768</v>
      </c>
      <c r="Q136" s="11">
        <f t="shared" si="14"/>
        <v>-313.69230769230768</v>
      </c>
      <c r="R136" s="9" t="s">
        <v>47</v>
      </c>
      <c r="S136" s="9" t="s">
        <v>51</v>
      </c>
      <c r="T136" s="11">
        <v>0</v>
      </c>
      <c r="U136" s="11">
        <v>0</v>
      </c>
      <c r="V136" s="11">
        <v>0</v>
      </c>
      <c r="W136" s="11">
        <f t="shared" ref="W136:W199" si="16">+T136+U136+V136</f>
        <v>0</v>
      </c>
      <c r="X136" s="11">
        <v>0</v>
      </c>
      <c r="Y136" s="11">
        <v>0</v>
      </c>
      <c r="Z136" s="11">
        <f>+Q136</f>
        <v>-313.69230769230768</v>
      </c>
      <c r="AA136" s="36"/>
    </row>
    <row r="137" spans="1:27" s="7" customFormat="1" ht="12.45" customHeight="1" x14ac:dyDescent="0.4">
      <c r="A137" s="9" t="s">
        <v>24</v>
      </c>
      <c r="B137" s="9" t="s">
        <v>35</v>
      </c>
      <c r="C137" s="9" t="s">
        <v>25</v>
      </c>
      <c r="D137" s="9" t="s">
        <v>36</v>
      </c>
      <c r="E137" s="9" t="s">
        <v>26</v>
      </c>
      <c r="F137" s="9" t="s">
        <v>38</v>
      </c>
      <c r="G137" s="9" t="s">
        <v>84</v>
      </c>
      <c r="H137" s="9" t="s">
        <v>85</v>
      </c>
      <c r="I137" s="9" t="s">
        <v>28</v>
      </c>
      <c r="J137" s="9" t="s">
        <v>29</v>
      </c>
      <c r="K137" s="9" t="s">
        <v>31</v>
      </c>
      <c r="L137" s="9" t="s">
        <v>31</v>
      </c>
      <c r="M137" s="11">
        <v>-147804.45849571578</v>
      </c>
      <c r="N137" s="11">
        <v>-23745</v>
      </c>
      <c r="O137" s="11">
        <v>-133361.24160479195</v>
      </c>
      <c r="P137" s="11">
        <f t="shared" si="15"/>
        <v>-14443.216890923824</v>
      </c>
      <c r="Q137" s="11">
        <f t="shared" si="14"/>
        <v>-14443.216890923824</v>
      </c>
      <c r="R137" s="9" t="s">
        <v>34</v>
      </c>
      <c r="S137" s="9" t="s">
        <v>39</v>
      </c>
      <c r="T137" s="11">
        <v>0</v>
      </c>
      <c r="U137" s="11">
        <v>0</v>
      </c>
      <c r="V137" s="11">
        <v>0</v>
      </c>
      <c r="W137" s="11">
        <f t="shared" si="16"/>
        <v>0</v>
      </c>
      <c r="X137" s="11">
        <v>0</v>
      </c>
      <c r="Y137" s="11">
        <v>0</v>
      </c>
      <c r="Z137" s="11">
        <f>+Q137+Q138+Q139+Q140</f>
        <v>-13303.783087602016</v>
      </c>
      <c r="AA137" s="35" t="s">
        <v>203</v>
      </c>
    </row>
    <row r="138" spans="1:27" s="7" customFormat="1" ht="12.9" customHeight="1" x14ac:dyDescent="0.4">
      <c r="A138" s="9" t="s">
        <v>24</v>
      </c>
      <c r="B138" s="9" t="s">
        <v>35</v>
      </c>
      <c r="C138" s="9" t="s">
        <v>25</v>
      </c>
      <c r="D138" s="9" t="s">
        <v>36</v>
      </c>
      <c r="E138" s="9" t="s">
        <v>26</v>
      </c>
      <c r="F138" s="9" t="s">
        <v>38</v>
      </c>
      <c r="G138" s="9" t="s">
        <v>84</v>
      </c>
      <c r="H138" s="9" t="s">
        <v>85</v>
      </c>
      <c r="I138" s="9" t="s">
        <v>28</v>
      </c>
      <c r="J138" s="9" t="s">
        <v>29</v>
      </c>
      <c r="K138" s="9" t="s">
        <v>31</v>
      </c>
      <c r="L138" s="9" t="s">
        <v>31</v>
      </c>
      <c r="M138" s="11">
        <v>-15269.376462855551</v>
      </c>
      <c r="N138" s="11">
        <v>0</v>
      </c>
      <c r="O138" s="11">
        <v>-16894.818181202558</v>
      </c>
      <c r="P138" s="11">
        <f>+M138-O138</f>
        <v>1625.4417183470068</v>
      </c>
      <c r="Q138" s="11">
        <f t="shared" si="14"/>
        <v>1625.4417183470068</v>
      </c>
      <c r="R138" s="9" t="s">
        <v>47</v>
      </c>
      <c r="S138" s="9" t="s">
        <v>51</v>
      </c>
      <c r="T138" s="11">
        <v>0</v>
      </c>
      <c r="U138" s="11">
        <v>0</v>
      </c>
      <c r="V138" s="11">
        <v>0</v>
      </c>
      <c r="W138" s="11">
        <f t="shared" si="16"/>
        <v>0</v>
      </c>
      <c r="X138" s="11">
        <v>0</v>
      </c>
      <c r="Y138" s="11">
        <v>0</v>
      </c>
      <c r="Z138" s="9">
        <v>0</v>
      </c>
      <c r="AA138" s="36"/>
    </row>
    <row r="139" spans="1:27" s="7" customFormat="1" ht="12.9" customHeight="1" x14ac:dyDescent="0.4">
      <c r="A139" s="9" t="s">
        <v>24</v>
      </c>
      <c r="B139" s="9" t="s">
        <v>35</v>
      </c>
      <c r="C139" s="9" t="s">
        <v>25</v>
      </c>
      <c r="D139" s="9" t="s">
        <v>36</v>
      </c>
      <c r="E139" s="9" t="s">
        <v>26</v>
      </c>
      <c r="F139" s="9" t="s">
        <v>38</v>
      </c>
      <c r="G139" s="9" t="s">
        <v>84</v>
      </c>
      <c r="H139" s="9" t="s">
        <v>85</v>
      </c>
      <c r="I139" s="9" t="s">
        <v>28</v>
      </c>
      <c r="J139" s="9" t="s">
        <v>29</v>
      </c>
      <c r="K139" s="9" t="s">
        <v>31</v>
      </c>
      <c r="L139" s="9" t="s">
        <v>31</v>
      </c>
      <c r="M139" s="11">
        <v>0</v>
      </c>
      <c r="N139" s="11">
        <v>0</v>
      </c>
      <c r="O139" s="11">
        <v>-9.134615384615385</v>
      </c>
      <c r="P139" s="11">
        <f>+M139-O139</f>
        <v>9.134615384615385</v>
      </c>
      <c r="Q139" s="11">
        <f t="shared" si="14"/>
        <v>9.134615384615385</v>
      </c>
      <c r="R139" s="9" t="s">
        <v>71</v>
      </c>
      <c r="S139" s="9" t="s">
        <v>72</v>
      </c>
      <c r="T139" s="11">
        <v>0</v>
      </c>
      <c r="U139" s="11">
        <v>0</v>
      </c>
      <c r="V139" s="11">
        <v>0</v>
      </c>
      <c r="W139" s="11">
        <f t="shared" si="16"/>
        <v>0</v>
      </c>
      <c r="X139" s="11">
        <v>0</v>
      </c>
      <c r="Y139" s="11">
        <v>0</v>
      </c>
      <c r="Z139" s="9">
        <v>0</v>
      </c>
      <c r="AA139" s="36"/>
    </row>
    <row r="140" spans="1:27" s="7" customFormat="1" ht="12.9" customHeight="1" x14ac:dyDescent="0.4">
      <c r="A140" s="9" t="s">
        <v>24</v>
      </c>
      <c r="B140" s="9" t="s">
        <v>35</v>
      </c>
      <c r="C140" s="9" t="s">
        <v>25</v>
      </c>
      <c r="D140" s="9" t="s">
        <v>36</v>
      </c>
      <c r="E140" s="9" t="s">
        <v>26</v>
      </c>
      <c r="F140" s="9" t="s">
        <v>38</v>
      </c>
      <c r="G140" s="9" t="s">
        <v>84</v>
      </c>
      <c r="H140" s="9" t="s">
        <v>85</v>
      </c>
      <c r="I140" s="9" t="s">
        <v>28</v>
      </c>
      <c r="J140" s="9" t="s">
        <v>29</v>
      </c>
      <c r="K140" s="9" t="s">
        <v>31</v>
      </c>
      <c r="L140" s="9" t="s">
        <v>31</v>
      </c>
      <c r="M140" s="11">
        <v>-495.14253040981299</v>
      </c>
      <c r="N140" s="11">
        <v>0</v>
      </c>
      <c r="O140" s="11">
        <v>0</v>
      </c>
      <c r="P140" s="11">
        <f>+M140-O140</f>
        <v>-495.14253040981299</v>
      </c>
      <c r="Q140" s="11">
        <f t="shared" si="14"/>
        <v>-495.14253040981299</v>
      </c>
      <c r="R140" s="9" t="s">
        <v>64</v>
      </c>
      <c r="S140" s="9" t="s">
        <v>28</v>
      </c>
      <c r="T140" s="11">
        <v>0</v>
      </c>
      <c r="U140" s="11">
        <v>0</v>
      </c>
      <c r="V140" s="11">
        <v>0</v>
      </c>
      <c r="W140" s="11">
        <f t="shared" si="16"/>
        <v>0</v>
      </c>
      <c r="X140" s="11">
        <v>0</v>
      </c>
      <c r="Y140" s="11">
        <v>0</v>
      </c>
      <c r="Z140" s="9">
        <v>0</v>
      </c>
      <c r="AA140" s="36"/>
    </row>
    <row r="141" spans="1:27" s="7" customFormat="1" ht="12.9" customHeight="1" x14ac:dyDescent="0.4">
      <c r="A141" s="9" t="s">
        <v>24</v>
      </c>
      <c r="B141" s="9" t="s">
        <v>35</v>
      </c>
      <c r="C141" s="9" t="s">
        <v>25</v>
      </c>
      <c r="D141" s="9" t="s">
        <v>36</v>
      </c>
      <c r="E141" s="9" t="s">
        <v>26</v>
      </c>
      <c r="F141" s="9" t="s">
        <v>38</v>
      </c>
      <c r="G141" s="9" t="s">
        <v>84</v>
      </c>
      <c r="H141" s="9" t="s">
        <v>85</v>
      </c>
      <c r="I141" s="9" t="s">
        <v>28</v>
      </c>
      <c r="J141" s="9" t="s">
        <v>29</v>
      </c>
      <c r="K141" s="9" t="s">
        <v>61</v>
      </c>
      <c r="L141" s="9" t="s">
        <v>62</v>
      </c>
      <c r="M141" s="11">
        <v>-1817.7692307692309</v>
      </c>
      <c r="N141" s="11">
        <v>0</v>
      </c>
      <c r="O141" s="11">
        <v>-1218.9029259843662</v>
      </c>
      <c r="P141" s="11">
        <f>+M141-O141</f>
        <v>-598.86630478486472</v>
      </c>
      <c r="Q141" s="11">
        <f t="shared" si="14"/>
        <v>-598.86630478486472</v>
      </c>
      <c r="R141" s="9" t="s">
        <v>34</v>
      </c>
      <c r="S141" s="9" t="s">
        <v>39</v>
      </c>
      <c r="T141" s="11">
        <v>0</v>
      </c>
      <c r="U141" s="11">
        <v>0</v>
      </c>
      <c r="V141" s="11">
        <v>0</v>
      </c>
      <c r="W141" s="11">
        <f t="shared" si="16"/>
        <v>0</v>
      </c>
      <c r="X141" s="11">
        <v>0</v>
      </c>
      <c r="Y141" s="11">
        <v>0</v>
      </c>
      <c r="Z141" s="11">
        <f>+Q141</f>
        <v>-598.86630478486472</v>
      </c>
      <c r="AA141" s="36"/>
    </row>
    <row r="142" spans="1:27" s="7" customFormat="1" x14ac:dyDescent="0.4">
      <c r="A142" s="9" t="s">
        <v>24</v>
      </c>
      <c r="B142" s="9" t="s">
        <v>35</v>
      </c>
      <c r="C142" s="9" t="s">
        <v>25</v>
      </c>
      <c r="D142" s="9" t="s">
        <v>36</v>
      </c>
      <c r="E142" s="9" t="s">
        <v>26</v>
      </c>
      <c r="F142" s="9" t="s">
        <v>38</v>
      </c>
      <c r="G142" s="9" t="s">
        <v>84</v>
      </c>
      <c r="H142" s="9" t="s">
        <v>85</v>
      </c>
      <c r="I142" s="9" t="s">
        <v>28</v>
      </c>
      <c r="J142" s="9" t="s">
        <v>29</v>
      </c>
      <c r="K142" s="9" t="s">
        <v>61</v>
      </c>
      <c r="L142" s="9" t="s">
        <v>62</v>
      </c>
      <c r="M142" s="11">
        <v>-313.69230769230768</v>
      </c>
      <c r="N142" s="11">
        <v>-256</v>
      </c>
      <c r="O142" s="11">
        <v>0</v>
      </c>
      <c r="P142" s="11">
        <f t="shared" si="15"/>
        <v>-313.69230769230768</v>
      </c>
      <c r="Q142" s="11">
        <f t="shared" si="14"/>
        <v>-313.69230769230768</v>
      </c>
      <c r="R142" s="9" t="s">
        <v>47</v>
      </c>
      <c r="S142" s="9" t="s">
        <v>51</v>
      </c>
      <c r="T142" s="11">
        <v>0</v>
      </c>
      <c r="U142" s="11">
        <v>0</v>
      </c>
      <c r="V142" s="11">
        <v>0</v>
      </c>
      <c r="W142" s="11">
        <f t="shared" si="16"/>
        <v>0</v>
      </c>
      <c r="X142" s="11">
        <v>0</v>
      </c>
      <c r="Y142" s="11">
        <v>0</v>
      </c>
      <c r="Z142" s="11">
        <f>+Q142</f>
        <v>-313.69230769230768</v>
      </c>
      <c r="AA142" s="36"/>
    </row>
    <row r="143" spans="1:27" s="7" customFormat="1" x14ac:dyDescent="0.4">
      <c r="A143" s="9" t="s">
        <v>24</v>
      </c>
      <c r="B143" s="9" t="s">
        <v>35</v>
      </c>
      <c r="C143" s="9" t="s">
        <v>40</v>
      </c>
      <c r="D143" s="9" t="s">
        <v>48</v>
      </c>
      <c r="E143" s="9" t="s">
        <v>124</v>
      </c>
      <c r="F143" s="9" t="s">
        <v>127</v>
      </c>
      <c r="G143" s="9" t="s">
        <v>125</v>
      </c>
      <c r="H143" s="9" t="s">
        <v>126</v>
      </c>
      <c r="I143" s="9" t="s">
        <v>28</v>
      </c>
      <c r="J143" s="9" t="s">
        <v>29</v>
      </c>
      <c r="K143" s="9" t="s">
        <v>31</v>
      </c>
      <c r="L143" s="9" t="s">
        <v>31</v>
      </c>
      <c r="M143" s="11">
        <v>-9700</v>
      </c>
      <c r="N143" s="11">
        <v>0</v>
      </c>
      <c r="O143" s="11">
        <v>-5000</v>
      </c>
      <c r="P143" s="11">
        <f t="shared" si="15"/>
        <v>-4700</v>
      </c>
      <c r="Q143" s="11">
        <f t="shared" si="14"/>
        <v>-4700</v>
      </c>
      <c r="R143" s="9" t="s">
        <v>128</v>
      </c>
      <c r="S143" s="9" t="s">
        <v>129</v>
      </c>
      <c r="T143" s="11">
        <f>+Q143</f>
        <v>-4700</v>
      </c>
      <c r="U143" s="11">
        <v>0</v>
      </c>
      <c r="V143" s="11">
        <v>0</v>
      </c>
      <c r="W143" s="11">
        <f t="shared" si="16"/>
        <v>-4700</v>
      </c>
      <c r="X143" s="11">
        <v>0</v>
      </c>
      <c r="Y143" s="11">
        <v>0</v>
      </c>
      <c r="Z143" s="11">
        <v>0</v>
      </c>
      <c r="AA143" s="9"/>
    </row>
    <row r="144" spans="1:27" s="7" customFormat="1" ht="25.3" customHeight="1" x14ac:dyDescent="0.4">
      <c r="A144" s="9" t="s">
        <v>24</v>
      </c>
      <c r="B144" s="9" t="s">
        <v>35</v>
      </c>
      <c r="C144" s="9" t="s">
        <v>40</v>
      </c>
      <c r="D144" s="9" t="s">
        <v>48</v>
      </c>
      <c r="E144" s="9" t="s">
        <v>124</v>
      </c>
      <c r="F144" s="9" t="s">
        <v>127</v>
      </c>
      <c r="G144" s="9" t="s">
        <v>125</v>
      </c>
      <c r="H144" s="9" t="s">
        <v>126</v>
      </c>
      <c r="I144" s="9" t="s">
        <v>28</v>
      </c>
      <c r="J144" s="9" t="s">
        <v>29</v>
      </c>
      <c r="K144" s="9" t="s">
        <v>31</v>
      </c>
      <c r="L144" s="9" t="s">
        <v>31</v>
      </c>
      <c r="M144" s="11">
        <v>-72160505.780021593</v>
      </c>
      <c r="N144" s="11">
        <v>-33226191.679999996</v>
      </c>
      <c r="O144" s="11">
        <v>-43003492.008400001</v>
      </c>
      <c r="P144" s="11">
        <f t="shared" si="15"/>
        <v>-29157013.771621592</v>
      </c>
      <c r="Q144" s="11">
        <f t="shared" si="14"/>
        <v>-29157013.771621592</v>
      </c>
      <c r="R144" s="9" t="s">
        <v>82</v>
      </c>
      <c r="S144" s="9" t="s">
        <v>83</v>
      </c>
      <c r="T144" s="11">
        <f>+Q144-Z144+Q145+Q146+Q147+Q148-Z145-Z146+180040</f>
        <v>-32064948.140090562</v>
      </c>
      <c r="U144" s="11">
        <v>0</v>
      </c>
      <c r="V144" s="11">
        <v>0</v>
      </c>
      <c r="W144" s="11">
        <f t="shared" si="16"/>
        <v>-32064948.140090562</v>
      </c>
      <c r="X144" s="11">
        <v>0</v>
      </c>
      <c r="Y144" s="11">
        <v>0</v>
      </c>
      <c r="Z144" s="11">
        <v>-73125.470100000006</v>
      </c>
      <c r="AA144" s="35" t="s">
        <v>207</v>
      </c>
    </row>
    <row r="145" spans="1:27" s="7" customFormat="1" ht="25.3" customHeight="1" x14ac:dyDescent="0.4">
      <c r="A145" s="9" t="s">
        <v>24</v>
      </c>
      <c r="B145" s="9" t="s">
        <v>35</v>
      </c>
      <c r="C145" s="9" t="s">
        <v>40</v>
      </c>
      <c r="D145" s="9" t="s">
        <v>48</v>
      </c>
      <c r="E145" s="9" t="s">
        <v>124</v>
      </c>
      <c r="F145" s="9" t="s">
        <v>127</v>
      </c>
      <c r="G145" s="9" t="s">
        <v>125</v>
      </c>
      <c r="H145" s="9" t="s">
        <v>126</v>
      </c>
      <c r="I145" s="9" t="s">
        <v>28</v>
      </c>
      <c r="J145" s="9" t="s">
        <v>29</v>
      </c>
      <c r="K145" s="9" t="s">
        <v>31</v>
      </c>
      <c r="L145" s="9" t="s">
        <v>31</v>
      </c>
      <c r="M145" s="11">
        <v>-2435265.5228246562</v>
      </c>
      <c r="N145" s="11">
        <v>-352740.0400000001</v>
      </c>
      <c r="O145" s="11">
        <v>-1684183.0601376756</v>
      </c>
      <c r="P145" s="11">
        <f>+M145-O145</f>
        <v>-751082.46268698061</v>
      </c>
      <c r="Q145" s="11">
        <f t="shared" si="14"/>
        <v>-751082.46268698061</v>
      </c>
      <c r="R145" s="9" t="s">
        <v>34</v>
      </c>
      <c r="S145" s="9" t="s">
        <v>39</v>
      </c>
      <c r="T145" s="11">
        <v>0</v>
      </c>
      <c r="U145" s="11">
        <v>0</v>
      </c>
      <c r="V145" s="11">
        <v>0</v>
      </c>
      <c r="W145" s="11">
        <f t="shared" si="16"/>
        <v>0</v>
      </c>
      <c r="X145" s="11">
        <v>0</v>
      </c>
      <c r="Y145" s="11">
        <v>0</v>
      </c>
      <c r="Z145" s="11">
        <v>-163682.77451392153</v>
      </c>
      <c r="AA145" s="36"/>
    </row>
    <row r="146" spans="1:27" s="7" customFormat="1" ht="25.3" customHeight="1" x14ac:dyDescent="0.4">
      <c r="A146" s="9" t="s">
        <v>24</v>
      </c>
      <c r="B146" s="9" t="s">
        <v>35</v>
      </c>
      <c r="C146" s="9" t="s">
        <v>40</v>
      </c>
      <c r="D146" s="9" t="s">
        <v>48</v>
      </c>
      <c r="E146" s="9" t="s">
        <v>124</v>
      </c>
      <c r="F146" s="9" t="s">
        <v>127</v>
      </c>
      <c r="G146" s="9" t="s">
        <v>125</v>
      </c>
      <c r="H146" s="9" t="s">
        <v>126</v>
      </c>
      <c r="I146" s="9" t="s">
        <v>28</v>
      </c>
      <c r="J146" s="9" t="s">
        <v>29</v>
      </c>
      <c r="K146" s="9" t="s">
        <v>31</v>
      </c>
      <c r="L146" s="9" t="s">
        <v>31</v>
      </c>
      <c r="M146" s="11">
        <v>-3541082.6640839307</v>
      </c>
      <c r="N146" s="11">
        <v>-2465151.2199000004</v>
      </c>
      <c r="O146" s="11">
        <v>-838115.63487376459</v>
      </c>
      <c r="P146" s="11">
        <f>+M146-O146</f>
        <v>-2702967.0292101661</v>
      </c>
      <c r="Q146" s="11">
        <f>+M146-O146</f>
        <v>-2702967.0292101661</v>
      </c>
      <c r="R146" s="9" t="s">
        <v>47</v>
      </c>
      <c r="S146" s="9" t="s">
        <v>51</v>
      </c>
      <c r="T146" s="11">
        <v>-180040</v>
      </c>
      <c r="U146" s="11">
        <v>0</v>
      </c>
      <c r="V146" s="11">
        <v>0</v>
      </c>
      <c r="W146" s="11">
        <f t="shared" si="16"/>
        <v>-180040</v>
      </c>
      <c r="X146" s="11">
        <v>0</v>
      </c>
      <c r="Y146" s="11">
        <v>0</v>
      </c>
      <c r="Z146" s="11">
        <v>-139654.00973281692</v>
      </c>
      <c r="AA146" s="36"/>
    </row>
    <row r="147" spans="1:27" s="7" customFormat="1" x14ac:dyDescent="0.4">
      <c r="A147" s="9" t="s">
        <v>24</v>
      </c>
      <c r="B147" s="9" t="s">
        <v>35</v>
      </c>
      <c r="C147" s="9" t="s">
        <v>40</v>
      </c>
      <c r="D147" s="9" t="s">
        <v>48</v>
      </c>
      <c r="E147" s="9" t="s">
        <v>124</v>
      </c>
      <c r="F147" s="9" t="s">
        <v>127</v>
      </c>
      <c r="G147" s="9" t="s">
        <v>125</v>
      </c>
      <c r="H147" s="9" t="s">
        <v>126</v>
      </c>
      <c r="I147" s="9" t="s">
        <v>28</v>
      </c>
      <c r="J147" s="9" t="s">
        <v>29</v>
      </c>
      <c r="K147" s="9" t="s">
        <v>31</v>
      </c>
      <c r="L147" s="9" t="s">
        <v>31</v>
      </c>
      <c r="M147" s="11">
        <v>0</v>
      </c>
      <c r="N147" s="11">
        <v>0</v>
      </c>
      <c r="O147" s="11">
        <v>-73.076923076923066</v>
      </c>
      <c r="P147" s="11">
        <f t="shared" si="15"/>
        <v>73.076923076923066</v>
      </c>
      <c r="Q147" s="11">
        <f t="shared" si="14"/>
        <v>73.076923076923066</v>
      </c>
      <c r="R147" s="9" t="s">
        <v>71</v>
      </c>
      <c r="S147" s="9" t="s">
        <v>72</v>
      </c>
      <c r="T147" s="11">
        <v>0</v>
      </c>
      <c r="U147" s="11">
        <v>0</v>
      </c>
      <c r="V147" s="11">
        <v>0</v>
      </c>
      <c r="W147" s="11">
        <f t="shared" si="16"/>
        <v>0</v>
      </c>
      <c r="X147" s="11">
        <v>0</v>
      </c>
      <c r="Y147" s="11">
        <v>0</v>
      </c>
      <c r="Z147" s="11">
        <v>0</v>
      </c>
      <c r="AA147" s="9"/>
    </row>
    <row r="148" spans="1:27" s="7" customFormat="1" x14ac:dyDescent="0.4">
      <c r="A148" s="9" t="s">
        <v>24</v>
      </c>
      <c r="B148" s="9" t="s">
        <v>35</v>
      </c>
      <c r="C148" s="9" t="s">
        <v>40</v>
      </c>
      <c r="D148" s="9" t="s">
        <v>48</v>
      </c>
      <c r="E148" s="9" t="s">
        <v>124</v>
      </c>
      <c r="F148" s="9" t="s">
        <v>127</v>
      </c>
      <c r="G148" s="9" t="s">
        <v>125</v>
      </c>
      <c r="H148" s="9" t="s">
        <v>126</v>
      </c>
      <c r="I148" s="9" t="s">
        <v>28</v>
      </c>
      <c r="J148" s="9" t="s">
        <v>29</v>
      </c>
      <c r="K148" s="9" t="s">
        <v>31</v>
      </c>
      <c r="L148" s="9" t="s">
        <v>31</v>
      </c>
      <c r="M148" s="11">
        <v>-10460.207841637264</v>
      </c>
      <c r="N148" s="11">
        <v>0</v>
      </c>
      <c r="O148" s="11">
        <v>0</v>
      </c>
      <c r="P148" s="11">
        <f t="shared" si="15"/>
        <v>-10460.207841637264</v>
      </c>
      <c r="Q148" s="11">
        <f t="shared" si="14"/>
        <v>-10460.207841637264</v>
      </c>
      <c r="R148" s="9" t="s">
        <v>64</v>
      </c>
      <c r="S148" s="9" t="s">
        <v>28</v>
      </c>
      <c r="T148" s="11">
        <v>0</v>
      </c>
      <c r="U148" s="11">
        <v>0</v>
      </c>
      <c r="V148" s="11">
        <v>0</v>
      </c>
      <c r="W148" s="11">
        <f t="shared" si="16"/>
        <v>0</v>
      </c>
      <c r="X148" s="11">
        <v>0</v>
      </c>
      <c r="Y148" s="11">
        <v>0</v>
      </c>
      <c r="Z148" s="11">
        <v>0</v>
      </c>
      <c r="AA148" s="9"/>
    </row>
    <row r="149" spans="1:27" s="7" customFormat="1" ht="64.3" x14ac:dyDescent="0.4">
      <c r="A149" s="9" t="s">
        <v>24</v>
      </c>
      <c r="B149" s="9" t="s">
        <v>35</v>
      </c>
      <c r="C149" s="9" t="s">
        <v>40</v>
      </c>
      <c r="D149" s="9" t="s">
        <v>48</v>
      </c>
      <c r="E149" s="9" t="s">
        <v>124</v>
      </c>
      <c r="F149" s="9" t="s">
        <v>127</v>
      </c>
      <c r="G149" s="9" t="s">
        <v>125</v>
      </c>
      <c r="H149" s="9" t="s">
        <v>126</v>
      </c>
      <c r="I149" s="9" t="s">
        <v>28</v>
      </c>
      <c r="J149" s="9" t="s">
        <v>29</v>
      </c>
      <c r="K149" s="9" t="s">
        <v>79</v>
      </c>
      <c r="L149" s="9" t="s">
        <v>80</v>
      </c>
      <c r="M149" s="11">
        <v>-5915751.1439737808</v>
      </c>
      <c r="N149" s="11">
        <v>-282812.58</v>
      </c>
      <c r="O149" s="11">
        <v>-4882017.4786200002</v>
      </c>
      <c r="P149" s="11">
        <f t="shared" si="15"/>
        <v>-1033733.6653537806</v>
      </c>
      <c r="Q149" s="11">
        <f t="shared" si="14"/>
        <v>-1033733.6653537806</v>
      </c>
      <c r="R149" s="9" t="s">
        <v>82</v>
      </c>
      <c r="S149" s="9" t="s">
        <v>83</v>
      </c>
      <c r="T149" s="33">
        <f>+Q149-U149+1000000</f>
        <v>934322.14990000066</v>
      </c>
      <c r="U149" s="11">
        <v>-968055.81525378127</v>
      </c>
      <c r="V149" s="11">
        <v>0</v>
      </c>
      <c r="W149" s="33">
        <f t="shared" si="16"/>
        <v>-33733.665353780612</v>
      </c>
      <c r="X149" s="11">
        <v>0</v>
      </c>
      <c r="Y149" s="11">
        <v>-1000000</v>
      </c>
      <c r="Z149" s="11">
        <v>0</v>
      </c>
      <c r="AA149" s="34" t="s">
        <v>233</v>
      </c>
    </row>
    <row r="150" spans="1:27" s="7" customFormat="1" x14ac:dyDescent="0.4">
      <c r="A150" s="9" t="s">
        <v>24</v>
      </c>
      <c r="B150" s="9" t="s">
        <v>35</v>
      </c>
      <c r="C150" s="9" t="s">
        <v>40</v>
      </c>
      <c r="D150" s="9" t="s">
        <v>48</v>
      </c>
      <c r="E150" s="9" t="s">
        <v>124</v>
      </c>
      <c r="F150" s="9" t="s">
        <v>127</v>
      </c>
      <c r="G150" s="9" t="s">
        <v>125</v>
      </c>
      <c r="H150" s="9" t="s">
        <v>126</v>
      </c>
      <c r="I150" s="9" t="s">
        <v>28</v>
      </c>
      <c r="J150" s="9" t="s">
        <v>29</v>
      </c>
      <c r="K150" s="9" t="s">
        <v>61</v>
      </c>
      <c r="L150" s="9" t="s">
        <v>62</v>
      </c>
      <c r="M150" s="11">
        <v>-14542.153846153848</v>
      </c>
      <c r="N150" s="11">
        <v>0</v>
      </c>
      <c r="O150" s="11">
        <v>-12382.364673699325</v>
      </c>
      <c r="P150" s="11">
        <f t="shared" si="15"/>
        <v>-2159.7891724545225</v>
      </c>
      <c r="Q150" s="11">
        <f t="shared" si="14"/>
        <v>-2159.7891724545225</v>
      </c>
      <c r="R150" s="9" t="s">
        <v>34</v>
      </c>
      <c r="S150" s="9" t="s">
        <v>39</v>
      </c>
      <c r="T150" s="11">
        <f>+Q150+Q151</f>
        <v>-9270.3276339929835</v>
      </c>
      <c r="U150" s="11">
        <v>0</v>
      </c>
      <c r="V150" s="11">
        <v>0</v>
      </c>
      <c r="W150" s="11">
        <f t="shared" si="16"/>
        <v>-9270.3276339929835</v>
      </c>
      <c r="X150" s="11">
        <v>0</v>
      </c>
      <c r="Y150" s="11">
        <v>0</v>
      </c>
      <c r="Z150" s="11">
        <v>0</v>
      </c>
      <c r="AA150" s="9"/>
    </row>
    <row r="151" spans="1:27" s="7" customFormat="1" x14ac:dyDescent="0.4">
      <c r="A151" s="9" t="s">
        <v>24</v>
      </c>
      <c r="B151" s="9" t="s">
        <v>35</v>
      </c>
      <c r="C151" s="9" t="s">
        <v>40</v>
      </c>
      <c r="D151" s="9" t="s">
        <v>48</v>
      </c>
      <c r="E151" s="9" t="s">
        <v>124</v>
      </c>
      <c r="F151" s="9" t="s">
        <v>127</v>
      </c>
      <c r="G151" s="9" t="s">
        <v>125</v>
      </c>
      <c r="H151" s="9" t="s">
        <v>126</v>
      </c>
      <c r="I151" s="9" t="s">
        <v>28</v>
      </c>
      <c r="J151" s="9" t="s">
        <v>29</v>
      </c>
      <c r="K151" s="9" t="s">
        <v>61</v>
      </c>
      <c r="L151" s="9" t="s">
        <v>62</v>
      </c>
      <c r="M151" s="11">
        <v>-7110.5384615384601</v>
      </c>
      <c r="N151" s="11">
        <v>-6648.9999999999991</v>
      </c>
      <c r="O151" s="11">
        <v>0</v>
      </c>
      <c r="P151" s="11">
        <f t="shared" si="15"/>
        <v>-7110.5384615384601</v>
      </c>
      <c r="Q151" s="11">
        <f t="shared" si="14"/>
        <v>-7110.5384615384601</v>
      </c>
      <c r="R151" s="9" t="s">
        <v>47</v>
      </c>
      <c r="S151" s="9" t="s">
        <v>51</v>
      </c>
      <c r="T151" s="11">
        <v>0</v>
      </c>
      <c r="U151" s="11">
        <v>0</v>
      </c>
      <c r="V151" s="11">
        <v>0</v>
      </c>
      <c r="W151" s="11">
        <f t="shared" si="16"/>
        <v>0</v>
      </c>
      <c r="X151" s="11">
        <v>0</v>
      </c>
      <c r="Y151" s="11">
        <v>0</v>
      </c>
      <c r="Z151" s="11">
        <v>0</v>
      </c>
      <c r="AA151" s="9"/>
    </row>
    <row r="152" spans="1:27" s="7" customFormat="1" x14ac:dyDescent="0.4">
      <c r="A152" s="9" t="s">
        <v>24</v>
      </c>
      <c r="B152" s="9" t="s">
        <v>35</v>
      </c>
      <c r="C152" s="9" t="s">
        <v>40</v>
      </c>
      <c r="D152" s="9" t="s">
        <v>48</v>
      </c>
      <c r="E152" s="9" t="s">
        <v>124</v>
      </c>
      <c r="F152" s="9" t="s">
        <v>127</v>
      </c>
      <c r="G152" s="9" t="s">
        <v>131</v>
      </c>
      <c r="H152" s="9" t="s">
        <v>132</v>
      </c>
      <c r="I152" s="9" t="s">
        <v>28</v>
      </c>
      <c r="J152" s="9" t="s">
        <v>29</v>
      </c>
      <c r="K152" s="9" t="s">
        <v>31</v>
      </c>
      <c r="L152" s="9" t="s">
        <v>31</v>
      </c>
      <c r="M152" s="11">
        <v>-300</v>
      </c>
      <c r="N152" s="11">
        <v>0</v>
      </c>
      <c r="O152" s="11">
        <v>0</v>
      </c>
      <c r="P152" s="11">
        <f t="shared" si="15"/>
        <v>-300</v>
      </c>
      <c r="Q152" s="11">
        <f t="shared" si="14"/>
        <v>-300</v>
      </c>
      <c r="R152" s="9" t="s">
        <v>128</v>
      </c>
      <c r="S152" s="9" t="s">
        <v>129</v>
      </c>
      <c r="T152" s="11">
        <f t="shared" ref="T152" si="17">+Q152</f>
        <v>-300</v>
      </c>
      <c r="U152" s="11">
        <v>0</v>
      </c>
      <c r="V152" s="11">
        <v>0</v>
      </c>
      <c r="W152" s="11">
        <f t="shared" si="16"/>
        <v>-300</v>
      </c>
      <c r="X152" s="11">
        <v>0</v>
      </c>
      <c r="Y152" s="11">
        <v>0</v>
      </c>
      <c r="Z152" s="11">
        <v>0</v>
      </c>
      <c r="AA152" s="9"/>
    </row>
    <row r="153" spans="1:27" s="7" customFormat="1" x14ac:dyDescent="0.4">
      <c r="A153" s="9" t="s">
        <v>24</v>
      </c>
      <c r="B153" s="9" t="s">
        <v>35</v>
      </c>
      <c r="C153" s="9" t="s">
        <v>40</v>
      </c>
      <c r="D153" s="9" t="s">
        <v>48</v>
      </c>
      <c r="E153" s="9" t="s">
        <v>124</v>
      </c>
      <c r="F153" s="9" t="s">
        <v>127</v>
      </c>
      <c r="G153" s="9" t="s">
        <v>131</v>
      </c>
      <c r="H153" s="9" t="s">
        <v>132</v>
      </c>
      <c r="I153" s="9" t="s">
        <v>28</v>
      </c>
      <c r="J153" s="9" t="s">
        <v>29</v>
      </c>
      <c r="K153" s="9" t="s">
        <v>31</v>
      </c>
      <c r="L153" s="9" t="s">
        <v>31</v>
      </c>
      <c r="M153" s="11">
        <v>-321723.99999879999</v>
      </c>
      <c r="N153" s="11">
        <v>-59029</v>
      </c>
      <c r="O153" s="11">
        <v>-82831.930500000002</v>
      </c>
      <c r="P153" s="11">
        <f t="shared" si="15"/>
        <v>-238892.06949879997</v>
      </c>
      <c r="Q153" s="11">
        <f t="shared" si="14"/>
        <v>-238892.06949879997</v>
      </c>
      <c r="R153" s="9" t="s">
        <v>82</v>
      </c>
      <c r="S153" s="9" t="s">
        <v>83</v>
      </c>
      <c r="T153" s="11">
        <f>+Q153+Q154+Q155+Q156+Q157</f>
        <v>-297490.74384354183</v>
      </c>
      <c r="U153" s="11">
        <v>0</v>
      </c>
      <c r="V153" s="11">
        <v>0</v>
      </c>
      <c r="W153" s="11">
        <f t="shared" si="16"/>
        <v>-297490.74384354183</v>
      </c>
      <c r="X153" s="11">
        <v>0</v>
      </c>
      <c r="Y153" s="11">
        <v>0</v>
      </c>
      <c r="Z153" s="11">
        <v>0</v>
      </c>
      <c r="AA153" s="9"/>
    </row>
    <row r="154" spans="1:27" s="7" customFormat="1" x14ac:dyDescent="0.4">
      <c r="A154" s="9" t="s">
        <v>24</v>
      </c>
      <c r="B154" s="9" t="s">
        <v>35</v>
      </c>
      <c r="C154" s="9" t="s">
        <v>40</v>
      </c>
      <c r="D154" s="9" t="s">
        <v>48</v>
      </c>
      <c r="E154" s="9" t="s">
        <v>124</v>
      </c>
      <c r="F154" s="9" t="s">
        <v>127</v>
      </c>
      <c r="G154" s="9" t="s">
        <v>131</v>
      </c>
      <c r="H154" s="9" t="s">
        <v>132</v>
      </c>
      <c r="I154" s="9" t="s">
        <v>28</v>
      </c>
      <c r="J154" s="9" t="s">
        <v>29</v>
      </c>
      <c r="K154" s="9" t="s">
        <v>31</v>
      </c>
      <c r="L154" s="9" t="s">
        <v>31</v>
      </c>
      <c r="M154" s="11">
        <v>-192527.37098366403</v>
      </c>
      <c r="N154" s="11">
        <v>-49771</v>
      </c>
      <c r="O154" s="11">
        <v>-132193.07681289935</v>
      </c>
      <c r="P154" s="11">
        <f t="shared" si="15"/>
        <v>-60334.294170764682</v>
      </c>
      <c r="Q154" s="11">
        <f t="shared" si="14"/>
        <v>-60334.294170764682</v>
      </c>
      <c r="R154" s="9" t="s">
        <v>34</v>
      </c>
      <c r="S154" s="9" t="s">
        <v>39</v>
      </c>
      <c r="T154" s="11">
        <v>0</v>
      </c>
      <c r="U154" s="11">
        <v>0</v>
      </c>
      <c r="V154" s="11">
        <v>0</v>
      </c>
      <c r="W154" s="11">
        <f t="shared" si="16"/>
        <v>0</v>
      </c>
      <c r="X154" s="11">
        <v>0</v>
      </c>
      <c r="Y154" s="11">
        <v>0</v>
      </c>
      <c r="Z154" s="11">
        <v>0</v>
      </c>
      <c r="AA154" s="9"/>
    </row>
    <row r="155" spans="1:27" s="7" customFormat="1" x14ac:dyDescent="0.4">
      <c r="A155" s="9" t="s">
        <v>24</v>
      </c>
      <c r="B155" s="9" t="s">
        <v>35</v>
      </c>
      <c r="C155" s="9" t="s">
        <v>40</v>
      </c>
      <c r="D155" s="9" t="s">
        <v>48</v>
      </c>
      <c r="E155" s="9" t="s">
        <v>124</v>
      </c>
      <c r="F155" s="9" t="s">
        <v>127</v>
      </c>
      <c r="G155" s="9" t="s">
        <v>131</v>
      </c>
      <c r="H155" s="9" t="s">
        <v>132</v>
      </c>
      <c r="I155" s="9" t="s">
        <v>28</v>
      </c>
      <c r="J155" s="9" t="s">
        <v>29</v>
      </c>
      <c r="K155" s="9" t="s">
        <v>31</v>
      </c>
      <c r="L155" s="9" t="s">
        <v>31</v>
      </c>
      <c r="M155" s="11">
        <v>-26683.810687033241</v>
      </c>
      <c r="N155" s="11">
        <v>0</v>
      </c>
      <c r="O155" s="11">
        <v>-29219.76324269615</v>
      </c>
      <c r="P155" s="11">
        <f t="shared" si="15"/>
        <v>2535.9525556629087</v>
      </c>
      <c r="Q155" s="11">
        <f t="shared" si="14"/>
        <v>2535.9525556629087</v>
      </c>
      <c r="R155" s="9" t="s">
        <v>47</v>
      </c>
      <c r="S155" s="9" t="s">
        <v>51</v>
      </c>
      <c r="T155" s="11">
        <v>0</v>
      </c>
      <c r="U155" s="11">
        <v>0</v>
      </c>
      <c r="V155" s="11">
        <v>0</v>
      </c>
      <c r="W155" s="11">
        <f t="shared" si="16"/>
        <v>0</v>
      </c>
      <c r="X155" s="11">
        <v>0</v>
      </c>
      <c r="Y155" s="11">
        <v>0</v>
      </c>
      <c r="Z155" s="11">
        <v>0</v>
      </c>
      <c r="AA155" s="9"/>
    </row>
    <row r="156" spans="1:27" s="7" customFormat="1" x14ac:dyDescent="0.4">
      <c r="A156" s="9" t="s">
        <v>24</v>
      </c>
      <c r="B156" s="9" t="s">
        <v>35</v>
      </c>
      <c r="C156" s="9" t="s">
        <v>40</v>
      </c>
      <c r="D156" s="9" t="s">
        <v>48</v>
      </c>
      <c r="E156" s="9" t="s">
        <v>124</v>
      </c>
      <c r="F156" s="9" t="s">
        <v>127</v>
      </c>
      <c r="G156" s="9" t="s">
        <v>131</v>
      </c>
      <c r="H156" s="9" t="s">
        <v>132</v>
      </c>
      <c r="I156" s="9" t="s">
        <v>28</v>
      </c>
      <c r="J156" s="9" t="s">
        <v>29</v>
      </c>
      <c r="K156" s="9" t="s">
        <v>31</v>
      </c>
      <c r="L156" s="9" t="s">
        <v>31</v>
      </c>
      <c r="M156" s="11">
        <v>0</v>
      </c>
      <c r="N156" s="11">
        <v>0</v>
      </c>
      <c r="O156" s="11">
        <v>-18.26923076923077</v>
      </c>
      <c r="P156" s="11">
        <f t="shared" si="15"/>
        <v>18.26923076923077</v>
      </c>
      <c r="Q156" s="11">
        <f t="shared" si="14"/>
        <v>18.26923076923077</v>
      </c>
      <c r="R156" s="9" t="s">
        <v>71</v>
      </c>
      <c r="S156" s="9" t="s">
        <v>72</v>
      </c>
      <c r="T156" s="11">
        <v>0</v>
      </c>
      <c r="U156" s="11">
        <v>0</v>
      </c>
      <c r="V156" s="11">
        <v>0</v>
      </c>
      <c r="W156" s="11">
        <f t="shared" si="16"/>
        <v>0</v>
      </c>
      <c r="X156" s="11">
        <v>0</v>
      </c>
      <c r="Y156" s="11">
        <v>0</v>
      </c>
      <c r="Z156" s="11">
        <v>0</v>
      </c>
      <c r="AA156" s="9"/>
    </row>
    <row r="157" spans="1:27" s="7" customFormat="1" x14ac:dyDescent="0.4">
      <c r="A157" s="9" t="s">
        <v>24</v>
      </c>
      <c r="B157" s="9" t="s">
        <v>35</v>
      </c>
      <c r="C157" s="9" t="s">
        <v>40</v>
      </c>
      <c r="D157" s="9" t="s">
        <v>48</v>
      </c>
      <c r="E157" s="9" t="s">
        <v>124</v>
      </c>
      <c r="F157" s="9" t="s">
        <v>127</v>
      </c>
      <c r="G157" s="9" t="s">
        <v>131</v>
      </c>
      <c r="H157" s="9" t="s">
        <v>132</v>
      </c>
      <c r="I157" s="9" t="s">
        <v>28</v>
      </c>
      <c r="J157" s="9" t="s">
        <v>29</v>
      </c>
      <c r="K157" s="9" t="s">
        <v>31</v>
      </c>
      <c r="L157" s="9" t="s">
        <v>31</v>
      </c>
      <c r="M157" s="11">
        <v>-818.60196040931623</v>
      </c>
      <c r="N157" s="11">
        <v>0</v>
      </c>
      <c r="O157" s="11">
        <v>0</v>
      </c>
      <c r="P157" s="11">
        <f t="shared" si="15"/>
        <v>-818.60196040931623</v>
      </c>
      <c r="Q157" s="11">
        <f t="shared" si="14"/>
        <v>-818.60196040931623</v>
      </c>
      <c r="R157" s="9" t="s">
        <v>64</v>
      </c>
      <c r="S157" s="9" t="s">
        <v>28</v>
      </c>
      <c r="T157" s="11">
        <v>0</v>
      </c>
      <c r="U157" s="11">
        <v>0</v>
      </c>
      <c r="V157" s="11">
        <v>0</v>
      </c>
      <c r="W157" s="11">
        <f t="shared" si="16"/>
        <v>0</v>
      </c>
      <c r="X157" s="11">
        <v>0</v>
      </c>
      <c r="Y157" s="11">
        <v>0</v>
      </c>
      <c r="Z157" s="11">
        <v>0</v>
      </c>
      <c r="AA157" s="9"/>
    </row>
    <row r="158" spans="1:27" s="7" customFormat="1" x14ac:dyDescent="0.4">
      <c r="A158" s="9" t="s">
        <v>24</v>
      </c>
      <c r="B158" s="9" t="s">
        <v>35</v>
      </c>
      <c r="C158" s="9" t="s">
        <v>40</v>
      </c>
      <c r="D158" s="9" t="s">
        <v>48</v>
      </c>
      <c r="E158" s="9" t="s">
        <v>124</v>
      </c>
      <c r="F158" s="9" t="s">
        <v>127</v>
      </c>
      <c r="G158" s="9" t="s">
        <v>131</v>
      </c>
      <c r="H158" s="9" t="s">
        <v>132</v>
      </c>
      <c r="I158" s="9" t="s">
        <v>28</v>
      </c>
      <c r="J158" s="9" t="s">
        <v>29</v>
      </c>
      <c r="K158" s="9" t="s">
        <v>61</v>
      </c>
      <c r="L158" s="9" t="s">
        <v>62</v>
      </c>
      <c r="M158" s="11">
        <v>-3635.5384615384619</v>
      </c>
      <c r="N158" s="11">
        <v>0</v>
      </c>
      <c r="O158" s="11">
        <v>-2145.0120401664954</v>
      </c>
      <c r="P158" s="11">
        <f t="shared" si="15"/>
        <v>-1490.5264213719665</v>
      </c>
      <c r="Q158" s="11">
        <f t="shared" si="14"/>
        <v>-1490.5264213719665</v>
      </c>
      <c r="R158" s="9" t="s">
        <v>34</v>
      </c>
      <c r="S158" s="9" t="s">
        <v>39</v>
      </c>
      <c r="T158" s="11">
        <f>+Q158+Q159</f>
        <v>-1605.911036756582</v>
      </c>
      <c r="U158" s="11">
        <v>0</v>
      </c>
      <c r="V158" s="11">
        <v>0</v>
      </c>
      <c r="W158" s="11">
        <f t="shared" si="16"/>
        <v>-1605.911036756582</v>
      </c>
      <c r="X158" s="11">
        <v>0</v>
      </c>
      <c r="Y158" s="11">
        <v>0</v>
      </c>
      <c r="Z158" s="11">
        <v>0</v>
      </c>
      <c r="AA158" s="9"/>
    </row>
    <row r="159" spans="1:27" s="7" customFormat="1" x14ac:dyDescent="0.4">
      <c r="A159" s="9" t="s">
        <v>24</v>
      </c>
      <c r="B159" s="9" t="s">
        <v>35</v>
      </c>
      <c r="C159" s="9" t="s">
        <v>40</v>
      </c>
      <c r="D159" s="9" t="s">
        <v>48</v>
      </c>
      <c r="E159" s="9" t="s">
        <v>124</v>
      </c>
      <c r="F159" s="9" t="s">
        <v>127</v>
      </c>
      <c r="G159" s="9" t="s">
        <v>131</v>
      </c>
      <c r="H159" s="9" t="s">
        <v>132</v>
      </c>
      <c r="I159" s="9" t="s">
        <v>28</v>
      </c>
      <c r="J159" s="9" t="s">
        <v>29</v>
      </c>
      <c r="K159" s="9" t="s">
        <v>61</v>
      </c>
      <c r="L159" s="9" t="s">
        <v>62</v>
      </c>
      <c r="M159" s="11">
        <v>-115.38461538461539</v>
      </c>
      <c r="N159" s="11">
        <v>0</v>
      </c>
      <c r="O159" s="11">
        <v>0</v>
      </c>
      <c r="P159" s="11">
        <f t="shared" si="15"/>
        <v>-115.38461538461539</v>
      </c>
      <c r="Q159" s="11">
        <f t="shared" si="14"/>
        <v>-115.38461538461539</v>
      </c>
      <c r="R159" s="9" t="s">
        <v>47</v>
      </c>
      <c r="S159" s="9" t="s">
        <v>51</v>
      </c>
      <c r="T159" s="11">
        <v>0</v>
      </c>
      <c r="U159" s="11">
        <v>0</v>
      </c>
      <c r="V159" s="11">
        <v>0</v>
      </c>
      <c r="W159" s="11">
        <f t="shared" si="16"/>
        <v>0</v>
      </c>
      <c r="X159" s="11">
        <v>0</v>
      </c>
      <c r="Y159" s="11">
        <v>0</v>
      </c>
      <c r="Z159" s="11">
        <v>0</v>
      </c>
      <c r="AA159" s="9"/>
    </row>
    <row r="160" spans="1:27" s="7" customFormat="1" ht="64.3" x14ac:dyDescent="0.4">
      <c r="A160" s="9" t="s">
        <v>24</v>
      </c>
      <c r="B160" s="9" t="s">
        <v>35</v>
      </c>
      <c r="C160" s="9" t="s">
        <v>40</v>
      </c>
      <c r="D160" s="9" t="s">
        <v>48</v>
      </c>
      <c r="E160" s="9" t="s">
        <v>41</v>
      </c>
      <c r="F160" s="9" t="s">
        <v>50</v>
      </c>
      <c r="G160" s="9" t="s">
        <v>133</v>
      </c>
      <c r="H160" s="9" t="s">
        <v>134</v>
      </c>
      <c r="I160" s="9" t="s">
        <v>28</v>
      </c>
      <c r="J160" s="9" t="s">
        <v>29</v>
      </c>
      <c r="K160" s="9" t="s">
        <v>31</v>
      </c>
      <c r="L160" s="9" t="s">
        <v>31</v>
      </c>
      <c r="M160" s="11">
        <v>-17508979.9605208</v>
      </c>
      <c r="N160" s="11">
        <v>-6293822.7599900002</v>
      </c>
      <c r="O160" s="11">
        <f>-13539908.8697+1</f>
        <v>-13539907.8697</v>
      </c>
      <c r="P160" s="11">
        <f t="shared" ref="P160:P194" si="18">+M160-O160</f>
        <v>-3969072.0908208005</v>
      </c>
      <c r="Q160" s="11">
        <f t="shared" si="14"/>
        <v>-3969072.0908208005</v>
      </c>
      <c r="R160" s="9" t="s">
        <v>82</v>
      </c>
      <c r="S160" s="9" t="s">
        <v>83</v>
      </c>
      <c r="T160" s="33">
        <f>+Q160+Q161+Q162+Q163+Q164-T162-T161+800000</f>
        <v>-3915213.4403590662</v>
      </c>
      <c r="U160" s="11">
        <v>0</v>
      </c>
      <c r="V160" s="11">
        <v>0</v>
      </c>
      <c r="W160" s="33">
        <f t="shared" si="16"/>
        <v>-3915213.4403590662</v>
      </c>
      <c r="X160" s="11">
        <v>0</v>
      </c>
      <c r="Y160" s="11">
        <v>-800000</v>
      </c>
      <c r="Z160" s="11">
        <v>0</v>
      </c>
      <c r="AA160" s="34" t="s">
        <v>234</v>
      </c>
    </row>
    <row r="161" spans="1:27" s="7" customFormat="1" x14ac:dyDescent="0.4">
      <c r="A161" s="9" t="s">
        <v>24</v>
      </c>
      <c r="B161" s="9" t="s">
        <v>35</v>
      </c>
      <c r="C161" s="9" t="s">
        <v>40</v>
      </c>
      <c r="D161" s="9" t="s">
        <v>48</v>
      </c>
      <c r="E161" s="9" t="s">
        <v>41</v>
      </c>
      <c r="F161" s="9" t="s">
        <v>50</v>
      </c>
      <c r="G161" s="9" t="s">
        <v>133</v>
      </c>
      <c r="H161" s="9" t="s">
        <v>134</v>
      </c>
      <c r="I161" s="9" t="s">
        <v>28</v>
      </c>
      <c r="J161" s="9" t="s">
        <v>29</v>
      </c>
      <c r="K161" s="9" t="s">
        <v>31</v>
      </c>
      <c r="L161" s="9" t="s">
        <v>31</v>
      </c>
      <c r="M161" s="11">
        <v>-1282862.3340617511</v>
      </c>
      <c r="N161" s="11">
        <v>-717755</v>
      </c>
      <c r="O161" s="11">
        <v>-579296.26657027751</v>
      </c>
      <c r="P161" s="11">
        <f t="shared" si="18"/>
        <v>-703566.06749147363</v>
      </c>
      <c r="Q161" s="11">
        <f t="shared" si="14"/>
        <v>-703566.06749147363</v>
      </c>
      <c r="R161" s="9" t="s">
        <v>34</v>
      </c>
      <c r="S161" s="9" t="s">
        <v>39</v>
      </c>
      <c r="T161" s="11">
        <v>-28000</v>
      </c>
      <c r="U161" s="11">
        <v>0</v>
      </c>
      <c r="V161" s="11">
        <v>0</v>
      </c>
      <c r="W161" s="11">
        <f t="shared" si="16"/>
        <v>-28000</v>
      </c>
      <c r="X161" s="11">
        <v>0</v>
      </c>
      <c r="Y161" s="11">
        <v>0</v>
      </c>
      <c r="Z161" s="11">
        <v>0</v>
      </c>
      <c r="AA161" s="9"/>
    </row>
    <row r="162" spans="1:27" s="7" customFormat="1" x14ac:dyDescent="0.4">
      <c r="A162" s="9" t="s">
        <v>24</v>
      </c>
      <c r="B162" s="9" t="s">
        <v>35</v>
      </c>
      <c r="C162" s="9" t="s">
        <v>40</v>
      </c>
      <c r="D162" s="9" t="s">
        <v>48</v>
      </c>
      <c r="E162" s="9" t="s">
        <v>41</v>
      </c>
      <c r="F162" s="9" t="s">
        <v>50</v>
      </c>
      <c r="G162" s="9" t="s">
        <v>133</v>
      </c>
      <c r="H162" s="9" t="s">
        <v>134</v>
      </c>
      <c r="I162" s="9" t="s">
        <v>28</v>
      </c>
      <c r="J162" s="9" t="s">
        <v>29</v>
      </c>
      <c r="K162" s="9" t="s">
        <v>31</v>
      </c>
      <c r="L162" s="9" t="s">
        <v>31</v>
      </c>
      <c r="M162" s="11">
        <v>-453777.1560387229</v>
      </c>
      <c r="N162" s="11">
        <v>-170920</v>
      </c>
      <c r="O162" s="11">
        <v>-242637.26582379732</v>
      </c>
      <c r="P162" s="11">
        <f t="shared" si="18"/>
        <v>-211139.89021492557</v>
      </c>
      <c r="Q162" s="11">
        <f t="shared" si="14"/>
        <v>-211139.89021492557</v>
      </c>
      <c r="R162" s="9" t="s">
        <v>47</v>
      </c>
      <c r="S162" s="9" t="s">
        <v>51</v>
      </c>
      <c r="T162" s="11">
        <f>-175717+28000</f>
        <v>-147717</v>
      </c>
      <c r="U162" s="11">
        <v>0</v>
      </c>
      <c r="V162" s="11">
        <v>0</v>
      </c>
      <c r="W162" s="11">
        <f t="shared" si="16"/>
        <v>-147717</v>
      </c>
      <c r="X162" s="11">
        <v>0</v>
      </c>
      <c r="Y162" s="11">
        <v>0</v>
      </c>
      <c r="Z162" s="11">
        <v>0</v>
      </c>
      <c r="AA162" s="9"/>
    </row>
    <row r="163" spans="1:27" s="7" customFormat="1" x14ac:dyDescent="0.4">
      <c r="A163" s="9" t="s">
        <v>24</v>
      </c>
      <c r="B163" s="9" t="s">
        <v>35</v>
      </c>
      <c r="C163" s="9" t="s">
        <v>40</v>
      </c>
      <c r="D163" s="9" t="s">
        <v>48</v>
      </c>
      <c r="E163" s="9" t="s">
        <v>41</v>
      </c>
      <c r="F163" s="9" t="s">
        <v>50</v>
      </c>
      <c r="G163" s="9" t="s">
        <v>133</v>
      </c>
      <c r="H163" s="9" t="s">
        <v>134</v>
      </c>
      <c r="I163" s="9" t="s">
        <v>28</v>
      </c>
      <c r="J163" s="9" t="s">
        <v>29</v>
      </c>
      <c r="K163" s="9" t="s">
        <v>31</v>
      </c>
      <c r="L163" s="9" t="s">
        <v>31</v>
      </c>
      <c r="M163" s="11">
        <v>0</v>
      </c>
      <c r="N163" s="11">
        <v>0</v>
      </c>
      <c r="O163" s="11">
        <v>-54.807692307692314</v>
      </c>
      <c r="P163" s="11">
        <f t="shared" si="18"/>
        <v>54.807692307692314</v>
      </c>
      <c r="Q163" s="11">
        <f t="shared" si="14"/>
        <v>54.807692307692314</v>
      </c>
      <c r="R163" s="9" t="s">
        <v>71</v>
      </c>
      <c r="S163" s="9" t="s">
        <v>72</v>
      </c>
      <c r="T163" s="11">
        <v>0</v>
      </c>
      <c r="U163" s="11">
        <v>0</v>
      </c>
      <c r="V163" s="11">
        <v>0</v>
      </c>
      <c r="W163" s="11">
        <f t="shared" si="16"/>
        <v>0</v>
      </c>
      <c r="X163" s="11">
        <v>0</v>
      </c>
      <c r="Y163" s="11">
        <v>0</v>
      </c>
      <c r="Z163" s="11">
        <v>0</v>
      </c>
      <c r="AA163" s="9"/>
    </row>
    <row r="164" spans="1:27" s="7" customFormat="1" x14ac:dyDescent="0.4">
      <c r="A164" s="9" t="s">
        <v>24</v>
      </c>
      <c r="B164" s="9" t="s">
        <v>35</v>
      </c>
      <c r="C164" s="9" t="s">
        <v>40</v>
      </c>
      <c r="D164" s="9" t="s">
        <v>48</v>
      </c>
      <c r="E164" s="9" t="s">
        <v>41</v>
      </c>
      <c r="F164" s="9" t="s">
        <v>50</v>
      </c>
      <c r="G164" s="9" t="s">
        <v>133</v>
      </c>
      <c r="H164" s="9" t="s">
        <v>134</v>
      </c>
      <c r="I164" s="9" t="s">
        <v>28</v>
      </c>
      <c r="J164" s="9" t="s">
        <v>29</v>
      </c>
      <c r="K164" s="9" t="s">
        <v>31</v>
      </c>
      <c r="L164" s="9" t="s">
        <v>31</v>
      </c>
      <c r="M164" s="11">
        <v>-7207.1995241746345</v>
      </c>
      <c r="N164" s="11">
        <v>0</v>
      </c>
      <c r="O164" s="11">
        <v>0</v>
      </c>
      <c r="P164" s="11">
        <f t="shared" si="18"/>
        <v>-7207.1995241746345</v>
      </c>
      <c r="Q164" s="11">
        <f t="shared" si="14"/>
        <v>-7207.1995241746345</v>
      </c>
      <c r="R164" s="9" t="s">
        <v>64</v>
      </c>
      <c r="S164" s="9" t="s">
        <v>28</v>
      </c>
      <c r="T164" s="11">
        <v>0</v>
      </c>
      <c r="U164" s="11">
        <v>0</v>
      </c>
      <c r="V164" s="11">
        <v>0</v>
      </c>
      <c r="W164" s="11">
        <f t="shared" si="16"/>
        <v>0</v>
      </c>
      <c r="X164" s="11">
        <v>0</v>
      </c>
      <c r="Y164" s="11">
        <v>0</v>
      </c>
      <c r="Z164" s="11">
        <v>0</v>
      </c>
      <c r="AA164" s="9"/>
    </row>
    <row r="165" spans="1:27" s="7" customFormat="1" x14ac:dyDescent="0.4">
      <c r="A165" s="9" t="s">
        <v>24</v>
      </c>
      <c r="B165" s="9" t="s">
        <v>35</v>
      </c>
      <c r="C165" s="9" t="s">
        <v>40</v>
      </c>
      <c r="D165" s="9" t="s">
        <v>48</v>
      </c>
      <c r="E165" s="9" t="s">
        <v>41</v>
      </c>
      <c r="F165" s="9" t="s">
        <v>50</v>
      </c>
      <c r="G165" s="9" t="s">
        <v>133</v>
      </c>
      <c r="H165" s="9" t="s">
        <v>134</v>
      </c>
      <c r="I165" s="9" t="s">
        <v>28</v>
      </c>
      <c r="J165" s="9" t="s">
        <v>29</v>
      </c>
      <c r="K165" s="9" t="s">
        <v>79</v>
      </c>
      <c r="L165" s="9" t="s">
        <v>80</v>
      </c>
      <c r="M165" s="11">
        <v>-23173.951999039982</v>
      </c>
      <c r="N165" s="11">
        <v>0</v>
      </c>
      <c r="O165" s="11">
        <v>-9600.0038600000007</v>
      </c>
      <c r="P165" s="11">
        <f t="shared" si="18"/>
        <v>-13573.948139039981</v>
      </c>
      <c r="Q165" s="11">
        <f t="shared" si="14"/>
        <v>-13573.948139039981</v>
      </c>
      <c r="R165" s="9" t="s">
        <v>82</v>
      </c>
      <c r="S165" s="9" t="s">
        <v>83</v>
      </c>
      <c r="T165" s="11">
        <f>+Q165-U165</f>
        <v>7195.3229000000174</v>
      </c>
      <c r="U165" s="11">
        <v>-20769.271039039999</v>
      </c>
      <c r="V165" s="11">
        <v>0</v>
      </c>
      <c r="W165" s="11">
        <f t="shared" si="16"/>
        <v>-13573.948139039981</v>
      </c>
      <c r="X165" s="11">
        <v>0</v>
      </c>
      <c r="Y165" s="11">
        <v>0</v>
      </c>
      <c r="Z165" s="11">
        <v>0</v>
      </c>
      <c r="AA165" s="9"/>
    </row>
    <row r="166" spans="1:27" s="7" customFormat="1" x14ac:dyDescent="0.4">
      <c r="A166" s="9" t="s">
        <v>24</v>
      </c>
      <c r="B166" s="9" t="s">
        <v>35</v>
      </c>
      <c r="C166" s="9" t="s">
        <v>40</v>
      </c>
      <c r="D166" s="9" t="s">
        <v>48</v>
      </c>
      <c r="E166" s="9" t="s">
        <v>41</v>
      </c>
      <c r="F166" s="9" t="s">
        <v>50</v>
      </c>
      <c r="G166" s="9" t="s">
        <v>133</v>
      </c>
      <c r="H166" s="9" t="s">
        <v>134</v>
      </c>
      <c r="I166" s="9" t="s">
        <v>28</v>
      </c>
      <c r="J166" s="9" t="s">
        <v>29</v>
      </c>
      <c r="K166" s="9" t="s">
        <v>61</v>
      </c>
      <c r="L166" s="9" t="s">
        <v>62</v>
      </c>
      <c r="M166" s="11">
        <v>-41356.828000000001</v>
      </c>
      <c r="N166" s="11">
        <v>-18793</v>
      </c>
      <c r="O166" s="11">
        <v>-10554.45804</v>
      </c>
      <c r="P166" s="11">
        <f t="shared" si="18"/>
        <v>-30802.369960000004</v>
      </c>
      <c r="Q166" s="11">
        <f t="shared" si="14"/>
        <v>-30802.369960000004</v>
      </c>
      <c r="R166" s="9" t="s">
        <v>82</v>
      </c>
      <c r="S166" s="9" t="s">
        <v>83</v>
      </c>
      <c r="T166" s="11">
        <f>+Q166</f>
        <v>-30802.369960000004</v>
      </c>
      <c r="U166" s="11">
        <v>0</v>
      </c>
      <c r="V166" s="11">
        <v>0</v>
      </c>
      <c r="W166" s="11">
        <f t="shared" si="16"/>
        <v>-30802.369960000004</v>
      </c>
      <c r="X166" s="11">
        <v>0</v>
      </c>
      <c r="Y166" s="11">
        <v>0</v>
      </c>
      <c r="Z166" s="11">
        <v>0</v>
      </c>
      <c r="AA166" s="9"/>
    </row>
    <row r="167" spans="1:27" s="7" customFormat="1" x14ac:dyDescent="0.4">
      <c r="A167" s="9" t="s">
        <v>24</v>
      </c>
      <c r="B167" s="9" t="s">
        <v>35</v>
      </c>
      <c r="C167" s="9" t="s">
        <v>40</v>
      </c>
      <c r="D167" s="9" t="s">
        <v>48</v>
      </c>
      <c r="E167" s="9" t="s">
        <v>41</v>
      </c>
      <c r="F167" s="9" t="s">
        <v>50</v>
      </c>
      <c r="G167" s="9" t="s">
        <v>133</v>
      </c>
      <c r="H167" s="9" t="s">
        <v>134</v>
      </c>
      <c r="I167" s="9" t="s">
        <v>28</v>
      </c>
      <c r="J167" s="9" t="s">
        <v>29</v>
      </c>
      <c r="K167" s="9" t="s">
        <v>61</v>
      </c>
      <c r="L167" s="9" t="s">
        <v>62</v>
      </c>
      <c r="M167" s="11">
        <v>-23395.764776579388</v>
      </c>
      <c r="N167" s="11">
        <v>0</v>
      </c>
      <c r="O167" s="11">
        <v>-18082.253862780592</v>
      </c>
      <c r="P167" s="11">
        <f t="shared" si="18"/>
        <v>-5313.5109137987965</v>
      </c>
      <c r="Q167" s="11">
        <f t="shared" si="14"/>
        <v>-5313.5109137987965</v>
      </c>
      <c r="R167" s="9" t="s">
        <v>34</v>
      </c>
      <c r="S167" s="9" t="s">
        <v>39</v>
      </c>
      <c r="T167" s="11">
        <f>+Q167+Q168</f>
        <v>-13537.664759952642</v>
      </c>
      <c r="U167" s="11">
        <v>0</v>
      </c>
      <c r="V167" s="11">
        <v>0</v>
      </c>
      <c r="W167" s="11">
        <f t="shared" si="16"/>
        <v>-13537.664759952642</v>
      </c>
      <c r="X167" s="11">
        <v>0</v>
      </c>
      <c r="Y167" s="11">
        <v>0</v>
      </c>
      <c r="Z167" s="11">
        <v>0</v>
      </c>
      <c r="AA167" s="9"/>
    </row>
    <row r="168" spans="1:27" s="7" customFormat="1" x14ac:dyDescent="0.4">
      <c r="A168" s="9" t="s">
        <v>24</v>
      </c>
      <c r="B168" s="9" t="s">
        <v>35</v>
      </c>
      <c r="C168" s="9" t="s">
        <v>40</v>
      </c>
      <c r="D168" s="9" t="s">
        <v>48</v>
      </c>
      <c r="E168" s="9" t="s">
        <v>41</v>
      </c>
      <c r="F168" s="9" t="s">
        <v>50</v>
      </c>
      <c r="G168" s="9" t="s">
        <v>133</v>
      </c>
      <c r="H168" s="9" t="s">
        <v>134</v>
      </c>
      <c r="I168" s="9" t="s">
        <v>28</v>
      </c>
      <c r="J168" s="9" t="s">
        <v>29</v>
      </c>
      <c r="K168" s="9" t="s">
        <v>61</v>
      </c>
      <c r="L168" s="9" t="s">
        <v>62</v>
      </c>
      <c r="M168" s="11">
        <v>-8224.1538461538457</v>
      </c>
      <c r="N168" s="11">
        <v>-7878</v>
      </c>
      <c r="O168" s="11">
        <v>0</v>
      </c>
      <c r="P168" s="11">
        <f t="shared" si="18"/>
        <v>-8224.1538461538457</v>
      </c>
      <c r="Q168" s="11">
        <f t="shared" si="14"/>
        <v>-8224.1538461538457</v>
      </c>
      <c r="R168" s="9" t="s">
        <v>47</v>
      </c>
      <c r="S168" s="9" t="s">
        <v>51</v>
      </c>
      <c r="T168" s="11">
        <v>0</v>
      </c>
      <c r="U168" s="11">
        <v>0</v>
      </c>
      <c r="V168" s="11">
        <v>0</v>
      </c>
      <c r="W168" s="11">
        <f t="shared" si="16"/>
        <v>0</v>
      </c>
      <c r="X168" s="11">
        <v>0</v>
      </c>
      <c r="Y168" s="11">
        <v>0</v>
      </c>
      <c r="Z168" s="11">
        <v>0</v>
      </c>
      <c r="AA168" s="9"/>
    </row>
    <row r="169" spans="1:27" s="7" customFormat="1" x14ac:dyDescent="0.4">
      <c r="A169" s="9" t="s">
        <v>24</v>
      </c>
      <c r="B169" s="9" t="s">
        <v>35</v>
      </c>
      <c r="C169" s="9" t="s">
        <v>40</v>
      </c>
      <c r="D169" s="9" t="s">
        <v>48</v>
      </c>
      <c r="E169" s="9" t="s">
        <v>41</v>
      </c>
      <c r="F169" s="9" t="s">
        <v>50</v>
      </c>
      <c r="G169" s="9" t="s">
        <v>133</v>
      </c>
      <c r="H169" s="9" t="s">
        <v>134</v>
      </c>
      <c r="I169" s="9" t="s">
        <v>28</v>
      </c>
      <c r="J169" s="9" t="s">
        <v>29</v>
      </c>
      <c r="K169" s="9" t="s">
        <v>189</v>
      </c>
      <c r="L169" s="9" t="s">
        <v>190</v>
      </c>
      <c r="M169" s="11">
        <v>-95860.25</v>
      </c>
      <c r="N169" s="11">
        <v>0</v>
      </c>
      <c r="O169" s="11">
        <v>-95861.681622000004</v>
      </c>
      <c r="P169" s="11">
        <f t="shared" si="18"/>
        <v>1.4316220000036992</v>
      </c>
      <c r="Q169" s="11">
        <f>+P169</f>
        <v>1.4316220000036992</v>
      </c>
      <c r="R169" s="9" t="s">
        <v>82</v>
      </c>
      <c r="S169" s="9" t="s">
        <v>83</v>
      </c>
      <c r="T169" s="11">
        <v>0</v>
      </c>
      <c r="U169" s="11">
        <v>0</v>
      </c>
      <c r="V169" s="11">
        <v>0</v>
      </c>
      <c r="W169" s="11">
        <f t="shared" si="16"/>
        <v>0</v>
      </c>
      <c r="X169" s="11">
        <f>+P169</f>
        <v>1.4316220000036992</v>
      </c>
      <c r="Y169" s="11">
        <v>0</v>
      </c>
      <c r="Z169" s="11">
        <v>0</v>
      </c>
      <c r="AA169" s="9"/>
    </row>
    <row r="170" spans="1:27" s="7" customFormat="1" x14ac:dyDescent="0.4">
      <c r="A170" s="9" t="s">
        <v>24</v>
      </c>
      <c r="B170" s="9" t="s">
        <v>35</v>
      </c>
      <c r="C170" s="9" t="s">
        <v>40</v>
      </c>
      <c r="D170" s="9" t="s">
        <v>48</v>
      </c>
      <c r="E170" s="9" t="s">
        <v>41</v>
      </c>
      <c r="F170" s="9" t="s">
        <v>50</v>
      </c>
      <c r="G170" s="9" t="s">
        <v>136</v>
      </c>
      <c r="H170" s="9" t="s">
        <v>139</v>
      </c>
      <c r="I170" s="9" t="s">
        <v>28</v>
      </c>
      <c r="J170" s="9" t="s">
        <v>29</v>
      </c>
      <c r="K170" s="9" t="s">
        <v>31</v>
      </c>
      <c r="L170" s="9" t="s">
        <v>31</v>
      </c>
      <c r="M170" s="11">
        <v>-6634844.1004603989</v>
      </c>
      <c r="N170" s="11">
        <v>-1251225.9999899999</v>
      </c>
      <c r="O170" s="11">
        <v>-5979626.3399999999</v>
      </c>
      <c r="P170" s="11">
        <f t="shared" si="18"/>
        <v>-655217.76046039909</v>
      </c>
      <c r="Q170" s="11">
        <f t="shared" si="14"/>
        <v>-655217.76046039909</v>
      </c>
      <c r="R170" s="9" t="s">
        <v>82</v>
      </c>
      <c r="S170" s="9" t="s">
        <v>83</v>
      </c>
      <c r="T170" s="11">
        <f t="shared" ref="T170" si="19">+Q170</f>
        <v>-655217.76046039909</v>
      </c>
      <c r="U170" s="11">
        <v>0</v>
      </c>
      <c r="V170" s="11">
        <v>0</v>
      </c>
      <c r="W170" s="11">
        <f t="shared" si="16"/>
        <v>-655217.76046039909</v>
      </c>
      <c r="X170" s="11">
        <v>0</v>
      </c>
      <c r="Y170" s="11">
        <v>0</v>
      </c>
      <c r="Z170" s="11">
        <v>0</v>
      </c>
      <c r="AA170" s="9"/>
    </row>
    <row r="171" spans="1:27" s="7" customFormat="1" x14ac:dyDescent="0.4">
      <c r="A171" s="9" t="s">
        <v>24</v>
      </c>
      <c r="B171" s="9" t="s">
        <v>35</v>
      </c>
      <c r="C171" s="9" t="s">
        <v>40</v>
      </c>
      <c r="D171" s="9" t="s">
        <v>48</v>
      </c>
      <c r="E171" s="9" t="s">
        <v>41</v>
      </c>
      <c r="F171" s="9" t="s">
        <v>50</v>
      </c>
      <c r="G171" s="9" t="s">
        <v>136</v>
      </c>
      <c r="H171" s="9" t="s">
        <v>139</v>
      </c>
      <c r="I171" s="9" t="s">
        <v>28</v>
      </c>
      <c r="J171" s="9" t="s">
        <v>29</v>
      </c>
      <c r="K171" s="9" t="s">
        <v>31</v>
      </c>
      <c r="L171" s="9" t="s">
        <v>31</v>
      </c>
      <c r="M171" s="11">
        <v>-471748.39968987182</v>
      </c>
      <c r="N171" s="11">
        <v>-63404.999999999993</v>
      </c>
      <c r="O171" s="11">
        <v>-330471.45805308357</v>
      </c>
      <c r="P171" s="11">
        <f t="shared" si="18"/>
        <v>-141276.94163678825</v>
      </c>
      <c r="Q171" s="11">
        <f t="shared" si="14"/>
        <v>-141276.94163678825</v>
      </c>
      <c r="R171" s="9" t="s">
        <v>34</v>
      </c>
      <c r="S171" s="9" t="s">
        <v>39</v>
      </c>
      <c r="T171" s="11">
        <f>+Q171+Q172+Q173+Q174</f>
        <v>-201826.7082335678</v>
      </c>
      <c r="U171" s="11">
        <v>0</v>
      </c>
      <c r="V171" s="11">
        <v>0</v>
      </c>
      <c r="W171" s="11">
        <f t="shared" si="16"/>
        <v>-201826.7082335678</v>
      </c>
      <c r="X171" s="11">
        <v>0</v>
      </c>
      <c r="Y171" s="11">
        <v>0</v>
      </c>
      <c r="Z171" s="11">
        <v>0</v>
      </c>
      <c r="AA171" s="9"/>
    </row>
    <row r="172" spans="1:27" s="7" customFormat="1" x14ac:dyDescent="0.4">
      <c r="A172" s="9" t="s">
        <v>24</v>
      </c>
      <c r="B172" s="9" t="s">
        <v>35</v>
      </c>
      <c r="C172" s="9" t="s">
        <v>40</v>
      </c>
      <c r="D172" s="9" t="s">
        <v>48</v>
      </c>
      <c r="E172" s="9" t="s">
        <v>41</v>
      </c>
      <c r="F172" s="9" t="s">
        <v>50</v>
      </c>
      <c r="G172" s="9" t="s">
        <v>136</v>
      </c>
      <c r="H172" s="9" t="s">
        <v>139</v>
      </c>
      <c r="I172" s="9" t="s">
        <v>28</v>
      </c>
      <c r="J172" s="9" t="s">
        <v>29</v>
      </c>
      <c r="K172" s="9" t="s">
        <v>31</v>
      </c>
      <c r="L172" s="9" t="s">
        <v>31</v>
      </c>
      <c r="M172" s="11">
        <v>-133334.17047190535</v>
      </c>
      <c r="N172" s="11">
        <v>-64001</v>
      </c>
      <c r="O172" s="11">
        <v>-76999.654389741991</v>
      </c>
      <c r="P172" s="11">
        <f t="shared" si="18"/>
        <v>-56334.516082163362</v>
      </c>
      <c r="Q172" s="11">
        <f t="shared" si="14"/>
        <v>-56334.516082163362</v>
      </c>
      <c r="R172" s="9" t="s">
        <v>47</v>
      </c>
      <c r="S172" s="9" t="s">
        <v>51</v>
      </c>
      <c r="T172" s="11">
        <v>0</v>
      </c>
      <c r="U172" s="11">
        <v>0</v>
      </c>
      <c r="V172" s="11">
        <v>0</v>
      </c>
      <c r="W172" s="11">
        <f t="shared" si="16"/>
        <v>0</v>
      </c>
      <c r="X172" s="11">
        <v>0</v>
      </c>
      <c r="Y172" s="11">
        <v>0</v>
      </c>
      <c r="Z172" s="11">
        <v>0</v>
      </c>
      <c r="AA172" s="9"/>
    </row>
    <row r="173" spans="1:27" s="7" customFormat="1" x14ac:dyDescent="0.4">
      <c r="A173" s="9" t="s">
        <v>24</v>
      </c>
      <c r="B173" s="9" t="s">
        <v>35</v>
      </c>
      <c r="C173" s="9" t="s">
        <v>40</v>
      </c>
      <c r="D173" s="9" t="s">
        <v>48</v>
      </c>
      <c r="E173" s="9" t="s">
        <v>41</v>
      </c>
      <c r="F173" s="9" t="s">
        <v>50</v>
      </c>
      <c r="G173" s="9" t="s">
        <v>136</v>
      </c>
      <c r="H173" s="9" t="s">
        <v>139</v>
      </c>
      <c r="I173" s="9" t="s">
        <v>28</v>
      </c>
      <c r="J173" s="9" t="s">
        <v>29</v>
      </c>
      <c r="K173" s="9" t="s">
        <v>31</v>
      </c>
      <c r="L173" s="9" t="s">
        <v>31</v>
      </c>
      <c r="M173" s="11">
        <v>0</v>
      </c>
      <c r="N173" s="11">
        <v>0</v>
      </c>
      <c r="O173" s="11">
        <v>-36.53846153846154</v>
      </c>
      <c r="P173" s="11">
        <f t="shared" si="18"/>
        <v>36.53846153846154</v>
      </c>
      <c r="Q173" s="11">
        <f t="shared" si="14"/>
        <v>36.53846153846154</v>
      </c>
      <c r="R173" s="9" t="s">
        <v>71</v>
      </c>
      <c r="S173" s="9" t="s">
        <v>72</v>
      </c>
      <c r="T173" s="11">
        <v>0</v>
      </c>
      <c r="U173" s="11">
        <v>0</v>
      </c>
      <c r="V173" s="11">
        <v>0</v>
      </c>
      <c r="W173" s="11">
        <f t="shared" si="16"/>
        <v>0</v>
      </c>
      <c r="X173" s="11">
        <v>0</v>
      </c>
      <c r="Y173" s="11">
        <v>0</v>
      </c>
      <c r="Z173" s="11">
        <v>0</v>
      </c>
      <c r="AA173" s="9"/>
    </row>
    <row r="174" spans="1:27" s="7" customFormat="1" x14ac:dyDescent="0.4">
      <c r="A174" s="9" t="s">
        <v>24</v>
      </c>
      <c r="B174" s="9" t="s">
        <v>35</v>
      </c>
      <c r="C174" s="9" t="s">
        <v>40</v>
      </c>
      <c r="D174" s="9" t="s">
        <v>48</v>
      </c>
      <c r="E174" s="9" t="s">
        <v>41</v>
      </c>
      <c r="F174" s="9" t="s">
        <v>50</v>
      </c>
      <c r="G174" s="9" t="s">
        <v>136</v>
      </c>
      <c r="H174" s="9" t="s">
        <v>139</v>
      </c>
      <c r="I174" s="9" t="s">
        <v>28</v>
      </c>
      <c r="J174" s="9" t="s">
        <v>29</v>
      </c>
      <c r="K174" s="9" t="s">
        <v>31</v>
      </c>
      <c r="L174" s="9" t="s">
        <v>31</v>
      </c>
      <c r="M174" s="11">
        <v>-4251.7889761546485</v>
      </c>
      <c r="N174" s="11">
        <v>0</v>
      </c>
      <c r="O174" s="11">
        <v>0</v>
      </c>
      <c r="P174" s="11">
        <f t="shared" si="18"/>
        <v>-4251.7889761546485</v>
      </c>
      <c r="Q174" s="11">
        <f t="shared" si="14"/>
        <v>-4251.7889761546485</v>
      </c>
      <c r="R174" s="9" t="s">
        <v>64</v>
      </c>
      <c r="S174" s="9" t="s">
        <v>28</v>
      </c>
      <c r="T174" s="11">
        <v>0</v>
      </c>
      <c r="U174" s="11">
        <v>0</v>
      </c>
      <c r="V174" s="11">
        <v>0</v>
      </c>
      <c r="W174" s="11">
        <f t="shared" si="16"/>
        <v>0</v>
      </c>
      <c r="X174" s="11">
        <v>0</v>
      </c>
      <c r="Y174" s="11">
        <v>0</v>
      </c>
      <c r="Z174" s="11">
        <v>0</v>
      </c>
      <c r="AA174" s="9"/>
    </row>
    <row r="175" spans="1:27" s="7" customFormat="1" x14ac:dyDescent="0.4">
      <c r="A175" s="9" t="s">
        <v>24</v>
      </c>
      <c r="B175" s="9" t="s">
        <v>35</v>
      </c>
      <c r="C175" s="9" t="s">
        <v>40</v>
      </c>
      <c r="D175" s="9" t="s">
        <v>48</v>
      </c>
      <c r="E175" s="9" t="s">
        <v>41</v>
      </c>
      <c r="F175" s="9" t="s">
        <v>50</v>
      </c>
      <c r="G175" s="9" t="s">
        <v>136</v>
      </c>
      <c r="H175" s="9" t="s">
        <v>139</v>
      </c>
      <c r="I175" s="9" t="s">
        <v>28</v>
      </c>
      <c r="J175" s="9" t="s">
        <v>29</v>
      </c>
      <c r="K175" s="9" t="s">
        <v>137</v>
      </c>
      <c r="L175" s="9" t="s">
        <v>138</v>
      </c>
      <c r="M175" s="11">
        <v>-3999999.9999899999</v>
      </c>
      <c r="N175" s="11">
        <v>-2500000</v>
      </c>
      <c r="O175" s="11">
        <v>-972352.6599999998</v>
      </c>
      <c r="P175" s="11">
        <f t="shared" si="18"/>
        <v>-3027647.3399900002</v>
      </c>
      <c r="Q175" s="11">
        <f>+M175-N175</f>
        <v>-1499999.9999899999</v>
      </c>
      <c r="R175" s="9" t="s">
        <v>82</v>
      </c>
      <c r="S175" s="9" t="s">
        <v>83</v>
      </c>
      <c r="T175" s="11">
        <v>0</v>
      </c>
      <c r="U175" s="11">
        <v>-1499999.9999899999</v>
      </c>
      <c r="V175" s="11">
        <v>0</v>
      </c>
      <c r="W175" s="11">
        <f t="shared" si="16"/>
        <v>-1499999.9999899999</v>
      </c>
      <c r="X175" s="11">
        <v>0</v>
      </c>
      <c r="Y175" s="11">
        <f>+N175-O175</f>
        <v>-1527647.3400000003</v>
      </c>
      <c r="Z175" s="11">
        <v>0</v>
      </c>
      <c r="AA175" s="9"/>
    </row>
    <row r="176" spans="1:27" s="7" customFormat="1" x14ac:dyDescent="0.4">
      <c r="A176" s="9" t="s">
        <v>24</v>
      </c>
      <c r="B176" s="9" t="s">
        <v>35</v>
      </c>
      <c r="C176" s="9" t="s">
        <v>40</v>
      </c>
      <c r="D176" s="9" t="s">
        <v>48</v>
      </c>
      <c r="E176" s="9" t="s">
        <v>41</v>
      </c>
      <c r="F176" s="9" t="s">
        <v>50</v>
      </c>
      <c r="G176" s="9" t="s">
        <v>136</v>
      </c>
      <c r="H176" s="9" t="s">
        <v>139</v>
      </c>
      <c r="I176" s="9" t="s">
        <v>28</v>
      </c>
      <c r="J176" s="9" t="s">
        <v>29</v>
      </c>
      <c r="K176" s="9" t="s">
        <v>61</v>
      </c>
      <c r="L176" s="9" t="s">
        <v>62</v>
      </c>
      <c r="M176" s="11">
        <v>-16872.615616898926</v>
      </c>
      <c r="N176" s="11">
        <v>0</v>
      </c>
      <c r="O176" s="11">
        <v>-12197.481393707796</v>
      </c>
      <c r="P176" s="11">
        <f t="shared" si="18"/>
        <v>-4675.1342231911294</v>
      </c>
      <c r="Q176" s="11">
        <f t="shared" si="14"/>
        <v>-4675.1342231911294</v>
      </c>
      <c r="R176" s="9" t="s">
        <v>34</v>
      </c>
      <c r="S176" s="9" t="s">
        <v>39</v>
      </c>
      <c r="T176" s="11">
        <f>+Q176+Q177</f>
        <v>-9131.9034539603599</v>
      </c>
      <c r="U176" s="11">
        <v>0</v>
      </c>
      <c r="V176" s="11">
        <v>0</v>
      </c>
      <c r="W176" s="11">
        <f t="shared" si="16"/>
        <v>-9131.9034539603599</v>
      </c>
      <c r="X176" s="11">
        <v>0</v>
      </c>
      <c r="Y176" s="11">
        <v>0</v>
      </c>
      <c r="Z176" s="11">
        <v>0</v>
      </c>
      <c r="AA176" s="9"/>
    </row>
    <row r="177" spans="1:27" s="7" customFormat="1" x14ac:dyDescent="0.4">
      <c r="A177" s="9" t="s">
        <v>24</v>
      </c>
      <c r="B177" s="9" t="s">
        <v>35</v>
      </c>
      <c r="C177" s="9" t="s">
        <v>40</v>
      </c>
      <c r="D177" s="9" t="s">
        <v>48</v>
      </c>
      <c r="E177" s="9" t="s">
        <v>41</v>
      </c>
      <c r="F177" s="9" t="s">
        <v>50</v>
      </c>
      <c r="G177" s="9" t="s">
        <v>136</v>
      </c>
      <c r="H177" s="9" t="s">
        <v>139</v>
      </c>
      <c r="I177" s="9" t="s">
        <v>28</v>
      </c>
      <c r="J177" s="9" t="s">
        <v>29</v>
      </c>
      <c r="K177" s="9" t="s">
        <v>61</v>
      </c>
      <c r="L177" s="9" t="s">
        <v>62</v>
      </c>
      <c r="M177" s="11">
        <v>-4456.7692307692305</v>
      </c>
      <c r="N177" s="11">
        <v>-4226</v>
      </c>
      <c r="O177" s="11">
        <v>0</v>
      </c>
      <c r="P177" s="11">
        <f t="shared" si="18"/>
        <v>-4456.7692307692305</v>
      </c>
      <c r="Q177" s="11">
        <f t="shared" si="14"/>
        <v>-4456.7692307692305</v>
      </c>
      <c r="R177" s="9" t="s">
        <v>47</v>
      </c>
      <c r="S177" s="9" t="s">
        <v>51</v>
      </c>
      <c r="T177" s="11">
        <v>0</v>
      </c>
      <c r="U177" s="11">
        <v>0</v>
      </c>
      <c r="V177" s="11">
        <v>0</v>
      </c>
      <c r="W177" s="11">
        <f t="shared" si="16"/>
        <v>0</v>
      </c>
      <c r="X177" s="11">
        <v>0</v>
      </c>
      <c r="Y177" s="11">
        <v>0</v>
      </c>
      <c r="Z177" s="11">
        <v>0</v>
      </c>
      <c r="AA177" s="9"/>
    </row>
    <row r="178" spans="1:27" s="7" customFormat="1" ht="25.75" x14ac:dyDescent="0.4">
      <c r="A178" s="9" t="s">
        <v>24</v>
      </c>
      <c r="B178" s="9" t="s">
        <v>35</v>
      </c>
      <c r="C178" s="9" t="s">
        <v>40</v>
      </c>
      <c r="D178" s="9" t="s">
        <v>48</v>
      </c>
      <c r="E178" s="9" t="s">
        <v>41</v>
      </c>
      <c r="F178" s="9" t="s">
        <v>50</v>
      </c>
      <c r="G178" s="9" t="s">
        <v>42</v>
      </c>
      <c r="H178" s="9" t="s">
        <v>46</v>
      </c>
      <c r="I178" s="9" t="s">
        <v>28</v>
      </c>
      <c r="J178" s="9" t="s">
        <v>29</v>
      </c>
      <c r="K178" s="9" t="s">
        <v>31</v>
      </c>
      <c r="L178" s="9" t="s">
        <v>31</v>
      </c>
      <c r="M178" s="11">
        <v>-18772525.644160397</v>
      </c>
      <c r="N178" s="11">
        <v>-6609889.5440999996</v>
      </c>
      <c r="O178" s="11">
        <v>-15573160.080099998</v>
      </c>
      <c r="P178" s="11">
        <f t="shared" si="18"/>
        <v>-3199365.5640603993</v>
      </c>
      <c r="Q178" s="11">
        <f t="shared" si="14"/>
        <v>-3199365.5640603993</v>
      </c>
      <c r="R178" s="9" t="s">
        <v>82</v>
      </c>
      <c r="S178" s="9" t="s">
        <v>83</v>
      </c>
      <c r="T178" s="11">
        <f>+Q178-Y178</f>
        <v>-3192088.5640603993</v>
      </c>
      <c r="U178" s="11">
        <v>0</v>
      </c>
      <c r="V178" s="11">
        <v>0</v>
      </c>
      <c r="W178" s="11">
        <f t="shared" si="16"/>
        <v>-3192088.5640603993</v>
      </c>
      <c r="X178" s="11">
        <v>0</v>
      </c>
      <c r="Y178" s="12">
        <v>-7277</v>
      </c>
      <c r="Z178" s="11">
        <v>0</v>
      </c>
      <c r="AA178" s="8" t="s">
        <v>216</v>
      </c>
    </row>
    <row r="179" spans="1:27" s="7" customFormat="1" ht="14.25" customHeight="1" x14ac:dyDescent="0.4">
      <c r="A179" s="9" t="s">
        <v>24</v>
      </c>
      <c r="B179" s="9" t="s">
        <v>35</v>
      </c>
      <c r="C179" s="9" t="s">
        <v>40</v>
      </c>
      <c r="D179" s="9" t="s">
        <v>48</v>
      </c>
      <c r="E179" s="9" t="s">
        <v>41</v>
      </c>
      <c r="F179" s="9" t="s">
        <v>50</v>
      </c>
      <c r="G179" s="9" t="s">
        <v>42</v>
      </c>
      <c r="H179" s="9" t="s">
        <v>46</v>
      </c>
      <c r="I179" s="9" t="s">
        <v>28</v>
      </c>
      <c r="J179" s="9" t="s">
        <v>29</v>
      </c>
      <c r="K179" s="9" t="s">
        <v>31</v>
      </c>
      <c r="L179" s="9" t="s">
        <v>31</v>
      </c>
      <c r="M179" s="11">
        <v>-6124252.3003959339</v>
      </c>
      <c r="N179" s="11">
        <v>-815147</v>
      </c>
      <c r="O179" s="11">
        <v>-5569496.3292567935</v>
      </c>
      <c r="P179" s="11">
        <f t="shared" si="18"/>
        <v>-554755.97113914043</v>
      </c>
      <c r="Q179" s="11">
        <f t="shared" si="14"/>
        <v>-554755.97113914043</v>
      </c>
      <c r="R179" s="9" t="s">
        <v>34</v>
      </c>
      <c r="S179" s="9" t="s">
        <v>39</v>
      </c>
      <c r="T179" s="11">
        <f>+Q179+40000-132563</f>
        <v>-647318.97113914043</v>
      </c>
      <c r="U179" s="11">
        <v>0</v>
      </c>
      <c r="V179" s="11">
        <v>0</v>
      </c>
      <c r="W179" s="11">
        <f t="shared" si="16"/>
        <v>-647318.97113914043</v>
      </c>
      <c r="X179" s="11">
        <v>0</v>
      </c>
      <c r="Y179" s="11">
        <v>0</v>
      </c>
      <c r="Z179" s="11">
        <v>0</v>
      </c>
      <c r="AA179" s="43" t="s">
        <v>217</v>
      </c>
    </row>
    <row r="180" spans="1:27" s="7" customFormat="1" ht="14.25" customHeight="1" x14ac:dyDescent="0.4">
      <c r="A180" s="9" t="s">
        <v>24</v>
      </c>
      <c r="B180" s="9" t="s">
        <v>35</v>
      </c>
      <c r="C180" s="9" t="s">
        <v>40</v>
      </c>
      <c r="D180" s="9" t="s">
        <v>48</v>
      </c>
      <c r="E180" s="9" t="s">
        <v>41</v>
      </c>
      <c r="F180" s="9" t="s">
        <v>50</v>
      </c>
      <c r="G180" s="9" t="s">
        <v>42</v>
      </c>
      <c r="H180" s="9" t="s">
        <v>46</v>
      </c>
      <c r="I180" s="9" t="s">
        <v>28</v>
      </c>
      <c r="J180" s="9" t="s">
        <v>29</v>
      </c>
      <c r="K180" s="9" t="s">
        <v>31</v>
      </c>
      <c r="L180" s="9" t="s">
        <v>31</v>
      </c>
      <c r="M180" s="11">
        <v>-823746.63405410561</v>
      </c>
      <c r="N180" s="11">
        <v>-574137</v>
      </c>
      <c r="O180" s="11">
        <v>-607286.30819165125</v>
      </c>
      <c r="P180" s="11">
        <f t="shared" si="18"/>
        <v>-216460.32586245437</v>
      </c>
      <c r="Q180" s="11">
        <f t="shared" si="14"/>
        <v>-216460.32586245437</v>
      </c>
      <c r="R180" s="9" t="s">
        <v>47</v>
      </c>
      <c r="S180" s="9" t="s">
        <v>51</v>
      </c>
      <c r="T180" s="11">
        <f>+Q180+Q181+Q182-40000+132563</f>
        <v>-151074.74586728512</v>
      </c>
      <c r="U180" s="11">
        <v>0</v>
      </c>
      <c r="V180" s="11">
        <v>0</v>
      </c>
      <c r="W180" s="11">
        <f t="shared" si="16"/>
        <v>-151074.74586728512</v>
      </c>
      <c r="X180" s="11">
        <v>0</v>
      </c>
      <c r="Y180" s="11">
        <v>0</v>
      </c>
      <c r="Z180" s="11">
        <v>0</v>
      </c>
      <c r="AA180" s="38"/>
    </row>
    <row r="181" spans="1:27" s="7" customFormat="1" ht="14.25" customHeight="1" x14ac:dyDescent="0.4">
      <c r="A181" s="9" t="s">
        <v>24</v>
      </c>
      <c r="B181" s="9" t="s">
        <v>35</v>
      </c>
      <c r="C181" s="9" t="s">
        <v>40</v>
      </c>
      <c r="D181" s="9" t="s">
        <v>48</v>
      </c>
      <c r="E181" s="9" t="s">
        <v>41</v>
      </c>
      <c r="F181" s="9" t="s">
        <v>50</v>
      </c>
      <c r="G181" s="9" t="s">
        <v>42</v>
      </c>
      <c r="H181" s="9" t="s">
        <v>46</v>
      </c>
      <c r="I181" s="9" t="s">
        <v>28</v>
      </c>
      <c r="J181" s="9" t="s">
        <v>29</v>
      </c>
      <c r="K181" s="9" t="s">
        <v>31</v>
      </c>
      <c r="L181" s="9" t="s">
        <v>31</v>
      </c>
      <c r="M181" s="11">
        <v>0</v>
      </c>
      <c r="N181" s="11">
        <v>0</v>
      </c>
      <c r="O181" s="11">
        <v>-65.67307692307692</v>
      </c>
      <c r="P181" s="11">
        <f t="shared" si="18"/>
        <v>65.67307692307692</v>
      </c>
      <c r="Q181" s="11">
        <f t="shared" si="14"/>
        <v>65.67307692307692</v>
      </c>
      <c r="R181" s="9" t="s">
        <v>71</v>
      </c>
      <c r="S181" s="9" t="s">
        <v>72</v>
      </c>
      <c r="T181" s="11">
        <v>0</v>
      </c>
      <c r="U181" s="11">
        <v>0</v>
      </c>
      <c r="V181" s="11">
        <v>0</v>
      </c>
      <c r="W181" s="11">
        <f t="shared" si="16"/>
        <v>0</v>
      </c>
      <c r="X181" s="11">
        <v>0</v>
      </c>
      <c r="Y181" s="11">
        <v>0</v>
      </c>
      <c r="Z181" s="11">
        <v>0</v>
      </c>
      <c r="AA181" s="38"/>
    </row>
    <row r="182" spans="1:27" s="7" customFormat="1" ht="14.25" customHeight="1" x14ac:dyDescent="0.4">
      <c r="A182" s="9" t="s">
        <v>24</v>
      </c>
      <c r="B182" s="9" t="s">
        <v>35</v>
      </c>
      <c r="C182" s="9" t="s">
        <v>40</v>
      </c>
      <c r="D182" s="9" t="s">
        <v>48</v>
      </c>
      <c r="E182" s="9" t="s">
        <v>41</v>
      </c>
      <c r="F182" s="9" t="s">
        <v>50</v>
      </c>
      <c r="G182" s="9" t="s">
        <v>42</v>
      </c>
      <c r="H182" s="9" t="s">
        <v>46</v>
      </c>
      <c r="I182" s="9" t="s">
        <v>28</v>
      </c>
      <c r="J182" s="9" t="s">
        <v>29</v>
      </c>
      <c r="K182" s="9" t="s">
        <v>31</v>
      </c>
      <c r="L182" s="9" t="s">
        <v>31</v>
      </c>
      <c r="M182" s="11">
        <v>-27243.093081753821</v>
      </c>
      <c r="N182" s="11">
        <v>0</v>
      </c>
      <c r="O182" s="11">
        <v>0</v>
      </c>
      <c r="P182" s="11">
        <f t="shared" si="18"/>
        <v>-27243.093081753821</v>
      </c>
      <c r="Q182" s="11">
        <f t="shared" si="14"/>
        <v>-27243.093081753821</v>
      </c>
      <c r="R182" s="9" t="s">
        <v>64</v>
      </c>
      <c r="S182" s="9" t="s">
        <v>28</v>
      </c>
      <c r="T182" s="11">
        <v>0</v>
      </c>
      <c r="U182" s="11">
        <v>0</v>
      </c>
      <c r="V182" s="11">
        <v>0</v>
      </c>
      <c r="W182" s="11">
        <f t="shared" si="16"/>
        <v>0</v>
      </c>
      <c r="X182" s="11">
        <v>0</v>
      </c>
      <c r="Y182" s="11">
        <v>0</v>
      </c>
      <c r="Z182" s="11">
        <v>0</v>
      </c>
      <c r="AA182" s="39"/>
    </row>
    <row r="183" spans="1:27" s="14" customFormat="1" ht="38.6" x14ac:dyDescent="0.4">
      <c r="A183" s="13" t="s">
        <v>24</v>
      </c>
      <c r="B183" s="13" t="s">
        <v>35</v>
      </c>
      <c r="C183" s="13" t="s">
        <v>40</v>
      </c>
      <c r="D183" s="13" t="s">
        <v>48</v>
      </c>
      <c r="E183" s="13" t="s">
        <v>41</v>
      </c>
      <c r="F183" s="13" t="s">
        <v>50</v>
      </c>
      <c r="G183" s="13" t="s">
        <v>42</v>
      </c>
      <c r="H183" s="13" t="s">
        <v>46</v>
      </c>
      <c r="I183" s="13" t="s">
        <v>28</v>
      </c>
      <c r="J183" s="13" t="s">
        <v>29</v>
      </c>
      <c r="K183" s="13" t="s">
        <v>79</v>
      </c>
      <c r="L183" s="13" t="s">
        <v>80</v>
      </c>
      <c r="M183" s="12">
        <v>-68499.483997179996</v>
      </c>
      <c r="N183" s="12">
        <v>-426</v>
      </c>
      <c r="O183" s="12">
        <v>-65546</v>
      </c>
      <c r="P183" s="12">
        <f t="shared" si="18"/>
        <v>-2953.4839971799956</v>
      </c>
      <c r="Q183" s="12">
        <f t="shared" si="14"/>
        <v>-2953.4839971799956</v>
      </c>
      <c r="R183" s="13" t="s">
        <v>82</v>
      </c>
      <c r="S183" s="13" t="s">
        <v>83</v>
      </c>
      <c r="T183" s="12">
        <f>+Q183-U183</f>
        <v>58481.516002820004</v>
      </c>
      <c r="U183" s="12">
        <v>-61435</v>
      </c>
      <c r="V183" s="11">
        <v>0</v>
      </c>
      <c r="W183" s="11">
        <f t="shared" si="16"/>
        <v>-2953.4839971799956</v>
      </c>
      <c r="X183" s="11">
        <v>0</v>
      </c>
      <c r="Y183" s="11">
        <v>0</v>
      </c>
      <c r="Z183" s="11">
        <v>0</v>
      </c>
      <c r="AA183" s="8" t="s">
        <v>211</v>
      </c>
    </row>
    <row r="184" spans="1:27" s="7" customFormat="1" x14ac:dyDescent="0.4">
      <c r="A184" s="9" t="s">
        <v>24</v>
      </c>
      <c r="B184" s="9" t="s">
        <v>35</v>
      </c>
      <c r="C184" s="9" t="s">
        <v>40</v>
      </c>
      <c r="D184" s="9" t="s">
        <v>48</v>
      </c>
      <c r="E184" s="9" t="s">
        <v>41</v>
      </c>
      <c r="F184" s="9" t="s">
        <v>50</v>
      </c>
      <c r="G184" s="9" t="s">
        <v>42</v>
      </c>
      <c r="H184" s="9" t="s">
        <v>46</v>
      </c>
      <c r="I184" s="9" t="s">
        <v>28</v>
      </c>
      <c r="J184" s="9" t="s">
        <v>29</v>
      </c>
      <c r="K184" s="9" t="s">
        <v>187</v>
      </c>
      <c r="L184" s="9" t="s">
        <v>188</v>
      </c>
      <c r="M184" s="11">
        <v>-374405.0435000718</v>
      </c>
      <c r="N184" s="11">
        <v>0</v>
      </c>
      <c r="O184" s="11">
        <v>-332151.76130496681</v>
      </c>
      <c r="P184" s="11">
        <f t="shared" si="18"/>
        <v>-42253.282195104985</v>
      </c>
      <c r="Q184" s="11">
        <v>0</v>
      </c>
      <c r="R184" s="9" t="s">
        <v>47</v>
      </c>
      <c r="S184" s="9" t="s">
        <v>51</v>
      </c>
      <c r="T184" s="11">
        <f>+Q184</f>
        <v>0</v>
      </c>
      <c r="U184" s="11">
        <v>0</v>
      </c>
      <c r="V184" s="11">
        <v>0</v>
      </c>
      <c r="W184" s="11">
        <f t="shared" si="16"/>
        <v>0</v>
      </c>
      <c r="X184" s="11">
        <v>0</v>
      </c>
      <c r="Y184" s="11">
        <f>+P184</f>
        <v>-42253.282195104985</v>
      </c>
      <c r="Z184" s="11">
        <v>0</v>
      </c>
      <c r="AA184" s="9"/>
    </row>
    <row r="185" spans="1:27" s="7" customFormat="1" x14ac:dyDescent="0.4">
      <c r="A185" s="9" t="s">
        <v>24</v>
      </c>
      <c r="B185" s="9" t="s">
        <v>35</v>
      </c>
      <c r="C185" s="9" t="s">
        <v>40</v>
      </c>
      <c r="D185" s="9" t="s">
        <v>48</v>
      </c>
      <c r="E185" s="9" t="s">
        <v>41</v>
      </c>
      <c r="F185" s="9" t="s">
        <v>50</v>
      </c>
      <c r="G185" s="9" t="s">
        <v>42</v>
      </c>
      <c r="H185" s="9" t="s">
        <v>46</v>
      </c>
      <c r="I185" s="9" t="s">
        <v>28</v>
      </c>
      <c r="J185" s="9" t="s">
        <v>29</v>
      </c>
      <c r="K185" s="9" t="s">
        <v>61</v>
      </c>
      <c r="L185" s="9" t="s">
        <v>62</v>
      </c>
      <c r="M185" s="11">
        <v>-1275.172</v>
      </c>
      <c r="N185" s="11">
        <v>-480.99999999999989</v>
      </c>
      <c r="O185" s="11">
        <v>-371.48196000000002</v>
      </c>
      <c r="P185" s="11">
        <f t="shared" si="18"/>
        <v>-903.69003999999995</v>
      </c>
      <c r="Q185" s="11">
        <f>+M185-O185</f>
        <v>-903.69003999999995</v>
      </c>
      <c r="R185" s="9" t="s">
        <v>82</v>
      </c>
      <c r="S185" s="9" t="s">
        <v>83</v>
      </c>
      <c r="T185" s="11">
        <f t="shared" ref="T185:T191" si="20">+Q185</f>
        <v>-903.69003999999995</v>
      </c>
      <c r="U185" s="11">
        <v>0</v>
      </c>
      <c r="V185" s="11">
        <v>0</v>
      </c>
      <c r="W185" s="11">
        <f t="shared" si="16"/>
        <v>-903.69003999999995</v>
      </c>
      <c r="X185" s="11">
        <v>0</v>
      </c>
      <c r="Y185" s="11">
        <v>0</v>
      </c>
      <c r="Z185" s="11">
        <v>0</v>
      </c>
      <c r="AA185" s="9"/>
    </row>
    <row r="186" spans="1:27" s="7" customFormat="1" x14ac:dyDescent="0.4">
      <c r="A186" s="9" t="s">
        <v>24</v>
      </c>
      <c r="B186" s="9" t="s">
        <v>35</v>
      </c>
      <c r="C186" s="9" t="s">
        <v>40</v>
      </c>
      <c r="D186" s="9" t="s">
        <v>48</v>
      </c>
      <c r="E186" s="9" t="s">
        <v>41</v>
      </c>
      <c r="F186" s="9" t="s">
        <v>50</v>
      </c>
      <c r="G186" s="9" t="s">
        <v>42</v>
      </c>
      <c r="H186" s="9" t="s">
        <v>46</v>
      </c>
      <c r="I186" s="9" t="s">
        <v>28</v>
      </c>
      <c r="J186" s="9" t="s">
        <v>29</v>
      </c>
      <c r="K186" s="9" t="s">
        <v>61</v>
      </c>
      <c r="L186" s="9" t="s">
        <v>62</v>
      </c>
      <c r="M186" s="11">
        <v>-18081.158048060155</v>
      </c>
      <c r="N186" s="11">
        <v>0</v>
      </c>
      <c r="O186" s="11">
        <v>-14133.374603601162</v>
      </c>
      <c r="P186" s="11">
        <f t="shared" si="18"/>
        <v>-3947.7834444589935</v>
      </c>
      <c r="Q186" s="11">
        <f t="shared" ref="Q186:Q194" si="21">+M186-O186</f>
        <v>-3947.7834444589935</v>
      </c>
      <c r="R186" s="9" t="s">
        <v>34</v>
      </c>
      <c r="S186" s="9" t="s">
        <v>39</v>
      </c>
      <c r="T186" s="11">
        <f>+Q186+Q187</f>
        <v>-10581.244982920532</v>
      </c>
      <c r="U186" s="11">
        <v>0</v>
      </c>
      <c r="V186" s="11">
        <v>0</v>
      </c>
      <c r="W186" s="11">
        <f t="shared" si="16"/>
        <v>-10581.244982920532</v>
      </c>
      <c r="X186" s="11">
        <v>0</v>
      </c>
      <c r="Y186" s="11">
        <v>0</v>
      </c>
      <c r="Z186" s="11">
        <v>0</v>
      </c>
      <c r="AA186" s="9"/>
    </row>
    <row r="187" spans="1:27" s="7" customFormat="1" x14ac:dyDescent="0.4">
      <c r="A187" s="9" t="s">
        <v>24</v>
      </c>
      <c r="B187" s="9" t="s">
        <v>35</v>
      </c>
      <c r="C187" s="9" t="s">
        <v>40</v>
      </c>
      <c r="D187" s="9" t="s">
        <v>48</v>
      </c>
      <c r="E187" s="9" t="s">
        <v>41</v>
      </c>
      <c r="F187" s="9" t="s">
        <v>50</v>
      </c>
      <c r="G187" s="9" t="s">
        <v>42</v>
      </c>
      <c r="H187" s="9" t="s">
        <v>46</v>
      </c>
      <c r="I187" s="9" t="s">
        <v>28</v>
      </c>
      <c r="J187" s="9" t="s">
        <v>29</v>
      </c>
      <c r="K187" s="9" t="s">
        <v>61</v>
      </c>
      <c r="L187" s="9" t="s">
        <v>62</v>
      </c>
      <c r="M187" s="11">
        <v>-6633.4615384615381</v>
      </c>
      <c r="N187" s="11">
        <v>-6345</v>
      </c>
      <c r="O187" s="11">
        <v>0</v>
      </c>
      <c r="P187" s="11">
        <f t="shared" si="18"/>
        <v>-6633.4615384615381</v>
      </c>
      <c r="Q187" s="11">
        <f t="shared" si="21"/>
        <v>-6633.4615384615381</v>
      </c>
      <c r="R187" s="9" t="s">
        <v>47</v>
      </c>
      <c r="S187" s="9" t="s">
        <v>51</v>
      </c>
      <c r="T187" s="11">
        <v>0</v>
      </c>
      <c r="U187" s="11">
        <v>0</v>
      </c>
      <c r="V187" s="11">
        <v>0</v>
      </c>
      <c r="W187" s="11">
        <f t="shared" si="16"/>
        <v>0</v>
      </c>
      <c r="X187" s="11">
        <v>0</v>
      </c>
      <c r="Y187" s="11">
        <v>0</v>
      </c>
      <c r="Z187" s="11">
        <v>0</v>
      </c>
      <c r="AA187" s="9"/>
    </row>
    <row r="188" spans="1:27" s="7" customFormat="1" x14ac:dyDescent="0.4">
      <c r="A188" s="9" t="s">
        <v>24</v>
      </c>
      <c r="B188" s="9" t="s">
        <v>35</v>
      </c>
      <c r="C188" s="9" t="s">
        <v>40</v>
      </c>
      <c r="D188" s="9" t="s">
        <v>48</v>
      </c>
      <c r="E188" s="9" t="s">
        <v>41</v>
      </c>
      <c r="F188" s="9" t="s">
        <v>50</v>
      </c>
      <c r="G188" s="9" t="s">
        <v>42</v>
      </c>
      <c r="H188" s="9" t="s">
        <v>46</v>
      </c>
      <c r="I188" s="9" t="s">
        <v>28</v>
      </c>
      <c r="J188" s="9" t="s">
        <v>29</v>
      </c>
      <c r="K188" s="9" t="s">
        <v>43</v>
      </c>
      <c r="L188" s="9" t="s">
        <v>44</v>
      </c>
      <c r="M188" s="11">
        <v>-152941</v>
      </c>
      <c r="N188" s="11">
        <v>-8745</v>
      </c>
      <c r="O188" s="11">
        <v>-154390.49950000001</v>
      </c>
      <c r="P188" s="11">
        <f t="shared" si="18"/>
        <v>1449.4995000000054</v>
      </c>
      <c r="Q188" s="11">
        <f t="shared" si="21"/>
        <v>1449.4995000000054</v>
      </c>
      <c r="R188" s="9" t="s">
        <v>34</v>
      </c>
      <c r="S188" s="9" t="s">
        <v>39</v>
      </c>
      <c r="T188" s="11">
        <f>+Q188+Q189+Q190</f>
        <v>-7861.9004999999961</v>
      </c>
      <c r="U188" s="11">
        <v>0</v>
      </c>
      <c r="V188" s="11">
        <v>0</v>
      </c>
      <c r="W188" s="11">
        <f t="shared" si="16"/>
        <v>-7861.9004999999961</v>
      </c>
      <c r="X188" s="11">
        <v>0</v>
      </c>
      <c r="Y188" s="11">
        <v>0</v>
      </c>
      <c r="Z188" s="11">
        <v>0</v>
      </c>
      <c r="AA188" s="37" t="s">
        <v>212</v>
      </c>
    </row>
    <row r="189" spans="1:27" s="7" customFormat="1" x14ac:dyDescent="0.4">
      <c r="A189" s="9" t="s">
        <v>24</v>
      </c>
      <c r="B189" s="9" t="s">
        <v>35</v>
      </c>
      <c r="C189" s="9" t="s">
        <v>40</v>
      </c>
      <c r="D189" s="9" t="s">
        <v>48</v>
      </c>
      <c r="E189" s="9" t="s">
        <v>41</v>
      </c>
      <c r="F189" s="9" t="s">
        <v>50</v>
      </c>
      <c r="G189" s="9" t="s">
        <v>42</v>
      </c>
      <c r="H189" s="9" t="s">
        <v>46</v>
      </c>
      <c r="I189" s="9" t="s">
        <v>28</v>
      </c>
      <c r="J189" s="9" t="s">
        <v>29</v>
      </c>
      <c r="K189" s="9" t="s">
        <v>43</v>
      </c>
      <c r="L189" s="9" t="s">
        <v>44</v>
      </c>
      <c r="M189" s="11">
        <v>-22000</v>
      </c>
      <c r="N189" s="11">
        <v>0</v>
      </c>
      <c r="O189" s="11">
        <v>-18132.599999999999</v>
      </c>
      <c r="P189" s="11">
        <f t="shared" si="18"/>
        <v>-3867.4000000000015</v>
      </c>
      <c r="Q189" s="11">
        <f t="shared" si="21"/>
        <v>-3867.4000000000015</v>
      </c>
      <c r="R189" s="9" t="s">
        <v>47</v>
      </c>
      <c r="S189" s="9" t="s">
        <v>51</v>
      </c>
      <c r="T189" s="11">
        <v>0</v>
      </c>
      <c r="U189" s="11">
        <v>0</v>
      </c>
      <c r="V189" s="11">
        <v>0</v>
      </c>
      <c r="W189" s="11">
        <f t="shared" si="16"/>
        <v>0</v>
      </c>
      <c r="X189" s="11">
        <v>0</v>
      </c>
      <c r="Y189" s="11">
        <v>0</v>
      </c>
      <c r="Z189" s="11">
        <v>0</v>
      </c>
      <c r="AA189" s="38"/>
    </row>
    <row r="190" spans="1:27" s="7" customFormat="1" x14ac:dyDescent="0.4">
      <c r="A190" s="9" t="s">
        <v>24</v>
      </c>
      <c r="B190" s="9" t="s">
        <v>35</v>
      </c>
      <c r="C190" s="9" t="s">
        <v>40</v>
      </c>
      <c r="D190" s="9" t="s">
        <v>48</v>
      </c>
      <c r="E190" s="9" t="s">
        <v>41</v>
      </c>
      <c r="F190" s="9" t="s">
        <v>50</v>
      </c>
      <c r="G190" s="9" t="s">
        <v>42</v>
      </c>
      <c r="H190" s="9" t="s">
        <v>46</v>
      </c>
      <c r="I190" s="9" t="s">
        <v>28</v>
      </c>
      <c r="J190" s="9" t="s">
        <v>29</v>
      </c>
      <c r="K190" s="9" t="s">
        <v>43</v>
      </c>
      <c r="L190" s="9" t="s">
        <v>44</v>
      </c>
      <c r="M190" s="11">
        <v>-5444</v>
      </c>
      <c r="N190" s="11">
        <v>0</v>
      </c>
      <c r="O190" s="11">
        <v>0</v>
      </c>
      <c r="P190" s="11">
        <f t="shared" si="18"/>
        <v>-5444</v>
      </c>
      <c r="Q190" s="11">
        <f t="shared" si="21"/>
        <v>-5444</v>
      </c>
      <c r="R190" s="9" t="s">
        <v>64</v>
      </c>
      <c r="S190" s="9" t="s">
        <v>28</v>
      </c>
      <c r="T190" s="11">
        <v>0</v>
      </c>
      <c r="U190" s="11">
        <v>0</v>
      </c>
      <c r="V190" s="11">
        <v>0</v>
      </c>
      <c r="W190" s="11">
        <f t="shared" si="16"/>
        <v>0</v>
      </c>
      <c r="X190" s="11">
        <v>0</v>
      </c>
      <c r="Y190" s="11">
        <v>0</v>
      </c>
      <c r="Z190" s="11">
        <v>0</v>
      </c>
      <c r="AA190" s="39"/>
    </row>
    <row r="191" spans="1:27" s="7" customFormat="1" x14ac:dyDescent="0.4">
      <c r="A191" s="9" t="s">
        <v>24</v>
      </c>
      <c r="B191" s="9" t="s">
        <v>35</v>
      </c>
      <c r="C191" s="9" t="s">
        <v>40</v>
      </c>
      <c r="D191" s="9" t="s">
        <v>48</v>
      </c>
      <c r="E191" s="9" t="s">
        <v>41</v>
      </c>
      <c r="F191" s="9" t="s">
        <v>50</v>
      </c>
      <c r="G191" s="9" t="s">
        <v>42</v>
      </c>
      <c r="H191" s="9" t="s">
        <v>46</v>
      </c>
      <c r="I191" s="9" t="s">
        <v>28</v>
      </c>
      <c r="J191" s="9" t="s">
        <v>29</v>
      </c>
      <c r="K191" s="9" t="s">
        <v>177</v>
      </c>
      <c r="L191" s="9" t="s">
        <v>178</v>
      </c>
      <c r="M191" s="11">
        <v>0</v>
      </c>
      <c r="N191" s="11">
        <v>0</v>
      </c>
      <c r="O191" s="11">
        <v>5407.990600000001</v>
      </c>
      <c r="P191" s="11">
        <f t="shared" si="18"/>
        <v>-5407.990600000001</v>
      </c>
      <c r="Q191" s="11">
        <v>0</v>
      </c>
      <c r="R191" s="9" t="s">
        <v>34</v>
      </c>
      <c r="S191" s="9" t="s">
        <v>39</v>
      </c>
      <c r="T191" s="11">
        <f t="shared" si="20"/>
        <v>0</v>
      </c>
      <c r="U191" s="11">
        <v>0</v>
      </c>
      <c r="V191" s="11">
        <v>0</v>
      </c>
      <c r="W191" s="11">
        <f t="shared" si="16"/>
        <v>0</v>
      </c>
      <c r="X191" s="11">
        <f>+P191</f>
        <v>-5407.990600000001</v>
      </c>
      <c r="Y191" s="11">
        <v>0</v>
      </c>
      <c r="Z191" s="11">
        <v>0</v>
      </c>
      <c r="AA191" s="9"/>
    </row>
    <row r="192" spans="1:27" s="7" customFormat="1" x14ac:dyDescent="0.4">
      <c r="A192" s="9" t="s">
        <v>24</v>
      </c>
      <c r="B192" s="9" t="s">
        <v>35</v>
      </c>
      <c r="C192" s="9" t="s">
        <v>40</v>
      </c>
      <c r="D192" s="9" t="s">
        <v>48</v>
      </c>
      <c r="E192" s="9" t="s">
        <v>41</v>
      </c>
      <c r="F192" s="9" t="s">
        <v>50</v>
      </c>
      <c r="G192" s="9" t="s">
        <v>42</v>
      </c>
      <c r="H192" s="9" t="s">
        <v>46</v>
      </c>
      <c r="I192" s="9" t="s">
        <v>28</v>
      </c>
      <c r="J192" s="9" t="s">
        <v>29</v>
      </c>
      <c r="K192" s="9" t="s">
        <v>189</v>
      </c>
      <c r="L192" s="9" t="s">
        <v>190</v>
      </c>
      <c r="M192" s="11">
        <v>-47688.24</v>
      </c>
      <c r="N192" s="11">
        <v>0</v>
      </c>
      <c r="O192" s="11">
        <v>-47686.808377999987</v>
      </c>
      <c r="P192" s="11">
        <f t="shared" si="18"/>
        <v>-1.4316220000109752</v>
      </c>
      <c r="Q192" s="11">
        <f t="shared" si="21"/>
        <v>-1.4316220000109752</v>
      </c>
      <c r="R192" s="9" t="s">
        <v>82</v>
      </c>
      <c r="S192" s="9" t="s">
        <v>83</v>
      </c>
      <c r="T192" s="11">
        <v>0</v>
      </c>
      <c r="U192" s="11">
        <v>0</v>
      </c>
      <c r="V192" s="11">
        <v>0</v>
      </c>
      <c r="W192" s="11">
        <f t="shared" si="16"/>
        <v>0</v>
      </c>
      <c r="X192" s="11">
        <f>+P192</f>
        <v>-1.4316220000109752</v>
      </c>
      <c r="Y192" s="11">
        <v>0</v>
      </c>
      <c r="Z192" s="11">
        <v>0</v>
      </c>
      <c r="AA192" s="9"/>
    </row>
    <row r="193" spans="1:27" s="7" customFormat="1" ht="41.25" customHeight="1" x14ac:dyDescent="0.4">
      <c r="A193" s="9" t="s">
        <v>24</v>
      </c>
      <c r="B193" s="9" t="s">
        <v>35</v>
      </c>
      <c r="C193" s="9" t="s">
        <v>40</v>
      </c>
      <c r="D193" s="9" t="s">
        <v>48</v>
      </c>
      <c r="E193" s="9" t="s">
        <v>41</v>
      </c>
      <c r="F193" s="9" t="s">
        <v>50</v>
      </c>
      <c r="G193" s="9" t="s">
        <v>42</v>
      </c>
      <c r="H193" s="9" t="s">
        <v>46</v>
      </c>
      <c r="I193" s="9" t="s">
        <v>28</v>
      </c>
      <c r="J193" s="9" t="s">
        <v>29</v>
      </c>
      <c r="K193" s="9" t="s">
        <v>179</v>
      </c>
      <c r="L193" s="9" t="s">
        <v>180</v>
      </c>
      <c r="M193" s="11">
        <v>-395146</v>
      </c>
      <c r="N193" s="11">
        <v>0</v>
      </c>
      <c r="O193" s="11">
        <v>-226577.77999999997</v>
      </c>
      <c r="P193" s="11">
        <f t="shared" si="18"/>
        <v>-168568.22000000003</v>
      </c>
      <c r="Q193" s="11">
        <f t="shared" si="21"/>
        <v>-168568.22000000003</v>
      </c>
      <c r="R193" s="9" t="s">
        <v>34</v>
      </c>
      <c r="S193" s="9" t="s">
        <v>39</v>
      </c>
      <c r="T193" s="11">
        <v>0</v>
      </c>
      <c r="U193" s="11">
        <v>-253000</v>
      </c>
      <c r="V193" s="11">
        <v>0</v>
      </c>
      <c r="W193" s="11">
        <f t="shared" si="16"/>
        <v>-253000</v>
      </c>
      <c r="X193" s="11">
        <v>0</v>
      </c>
      <c r="Y193" s="11">
        <v>0</v>
      </c>
      <c r="Z193" s="11">
        <v>0</v>
      </c>
      <c r="AA193" s="46" t="s">
        <v>235</v>
      </c>
    </row>
    <row r="194" spans="1:27" s="7" customFormat="1" ht="41.25" customHeight="1" x14ac:dyDescent="0.4">
      <c r="A194" s="9" t="s">
        <v>24</v>
      </c>
      <c r="B194" s="9" t="s">
        <v>35</v>
      </c>
      <c r="C194" s="9" t="s">
        <v>40</v>
      </c>
      <c r="D194" s="9" t="s">
        <v>48</v>
      </c>
      <c r="E194" s="9" t="s">
        <v>41</v>
      </c>
      <c r="F194" s="9" t="s">
        <v>50</v>
      </c>
      <c r="G194" s="9" t="s">
        <v>42</v>
      </c>
      <c r="H194" s="9" t="s">
        <v>46</v>
      </c>
      <c r="I194" s="9" t="s">
        <v>28</v>
      </c>
      <c r="J194" s="9" t="s">
        <v>29</v>
      </c>
      <c r="K194" s="9" t="s">
        <v>179</v>
      </c>
      <c r="L194" s="9" t="s">
        <v>180</v>
      </c>
      <c r="M194" s="11">
        <v>-804854</v>
      </c>
      <c r="N194" s="11">
        <v>0</v>
      </c>
      <c r="O194" s="11">
        <v>-137672.41000000003</v>
      </c>
      <c r="P194" s="11">
        <f t="shared" si="18"/>
        <v>-667181.59</v>
      </c>
      <c r="Q194" s="11">
        <f t="shared" si="21"/>
        <v>-667181.59</v>
      </c>
      <c r="R194" s="9" t="s">
        <v>47</v>
      </c>
      <c r="S194" s="9" t="s">
        <v>51</v>
      </c>
      <c r="T194" s="33">
        <f>(-1*(U193-Q193))-(U194-Q194)+15000</f>
        <v>17719.190000000002</v>
      </c>
      <c r="U194" s="11">
        <v>-585469</v>
      </c>
      <c r="V194" s="11">
        <v>0</v>
      </c>
      <c r="W194" s="33">
        <f t="shared" si="16"/>
        <v>-567749.81000000006</v>
      </c>
      <c r="X194" s="33">
        <v>-15000</v>
      </c>
      <c r="Y194" s="11">
        <v>0</v>
      </c>
      <c r="Z194" s="11">
        <v>0</v>
      </c>
      <c r="AA194" s="36"/>
    </row>
    <row r="195" spans="1:27" s="7" customFormat="1" x14ac:dyDescent="0.4">
      <c r="A195" s="9" t="s">
        <v>24</v>
      </c>
      <c r="B195" s="9" t="s">
        <v>35</v>
      </c>
      <c r="C195" s="9" t="s">
        <v>140</v>
      </c>
      <c r="D195" s="9" t="s">
        <v>147</v>
      </c>
      <c r="E195" s="9" t="s">
        <v>141</v>
      </c>
      <c r="F195" s="9" t="s">
        <v>149</v>
      </c>
      <c r="G195" s="9" t="s">
        <v>142</v>
      </c>
      <c r="H195" s="9" t="s">
        <v>146</v>
      </c>
      <c r="I195" s="9" t="s">
        <v>28</v>
      </c>
      <c r="J195" s="9" t="s">
        <v>29</v>
      </c>
      <c r="K195" s="9" t="s">
        <v>143</v>
      </c>
      <c r="L195" s="9" t="s">
        <v>144</v>
      </c>
      <c r="M195" s="11">
        <v>0</v>
      </c>
      <c r="N195" s="11">
        <v>0</v>
      </c>
      <c r="O195" s="11">
        <v>0</v>
      </c>
      <c r="P195" s="11">
        <f t="shared" ref="P195" si="22">+M195-O195</f>
        <v>0</v>
      </c>
      <c r="Q195" s="11">
        <v>0</v>
      </c>
      <c r="R195" s="9" t="s">
        <v>47</v>
      </c>
      <c r="S195" s="9" t="s">
        <v>51</v>
      </c>
      <c r="T195" s="11">
        <v>0</v>
      </c>
      <c r="U195" s="11">
        <v>-255364.24</v>
      </c>
      <c r="V195" s="11">
        <v>0</v>
      </c>
      <c r="W195" s="11">
        <f t="shared" si="16"/>
        <v>-255364.24</v>
      </c>
      <c r="X195" s="11">
        <v>0</v>
      </c>
      <c r="Y195" s="11">
        <v>0</v>
      </c>
      <c r="Z195" s="11">
        <v>0</v>
      </c>
      <c r="AA195" s="35" t="s">
        <v>230</v>
      </c>
    </row>
    <row r="196" spans="1:27" s="7" customFormat="1" x14ac:dyDescent="0.4">
      <c r="A196" s="9" t="s">
        <v>24</v>
      </c>
      <c r="B196" s="9" t="s">
        <v>35</v>
      </c>
      <c r="C196" s="9" t="s">
        <v>140</v>
      </c>
      <c r="D196" s="9" t="s">
        <v>147</v>
      </c>
      <c r="E196" s="9" t="s">
        <v>141</v>
      </c>
      <c r="F196" s="9" t="s">
        <v>149</v>
      </c>
      <c r="G196" s="9" t="s">
        <v>142</v>
      </c>
      <c r="H196" s="9" t="s">
        <v>146</v>
      </c>
      <c r="I196" s="9" t="s">
        <v>28</v>
      </c>
      <c r="J196" s="9" t="s">
        <v>29</v>
      </c>
      <c r="K196" s="9" t="s">
        <v>174</v>
      </c>
      <c r="L196" s="9" t="s">
        <v>173</v>
      </c>
      <c r="M196" s="11">
        <v>0</v>
      </c>
      <c r="N196" s="11">
        <v>0</v>
      </c>
      <c r="O196" s="11">
        <v>0</v>
      </c>
      <c r="P196" s="11">
        <f t="shared" ref="P196:P201" si="23">+M196-O196</f>
        <v>0</v>
      </c>
      <c r="Q196" s="11">
        <v>0</v>
      </c>
      <c r="R196" s="9" t="s">
        <v>47</v>
      </c>
      <c r="S196" s="9" t="s">
        <v>51</v>
      </c>
      <c r="T196" s="11">
        <v>0</v>
      </c>
      <c r="U196" s="11">
        <v>-21937.62</v>
      </c>
      <c r="V196" s="11">
        <v>0</v>
      </c>
      <c r="W196" s="11">
        <f t="shared" si="16"/>
        <v>-21937.62</v>
      </c>
      <c r="X196" s="11">
        <v>0</v>
      </c>
      <c r="Y196" s="11">
        <v>0</v>
      </c>
      <c r="Z196" s="11">
        <v>0</v>
      </c>
      <c r="AA196" s="36"/>
    </row>
    <row r="197" spans="1:27" s="7" customFormat="1" x14ac:dyDescent="0.4">
      <c r="A197" s="9" t="s">
        <v>24</v>
      </c>
      <c r="B197" s="9" t="s">
        <v>35</v>
      </c>
      <c r="C197" s="9" t="s">
        <v>140</v>
      </c>
      <c r="D197" s="9" t="s">
        <v>147</v>
      </c>
      <c r="E197" s="9" t="s">
        <v>141</v>
      </c>
      <c r="F197" s="9" t="s">
        <v>149</v>
      </c>
      <c r="G197" s="9" t="s">
        <v>142</v>
      </c>
      <c r="H197" s="9" t="s">
        <v>146</v>
      </c>
      <c r="I197" s="9" t="s">
        <v>28</v>
      </c>
      <c r="J197" s="9" t="s">
        <v>29</v>
      </c>
      <c r="K197" s="9" t="s">
        <v>175</v>
      </c>
      <c r="L197" s="9" t="s">
        <v>176</v>
      </c>
      <c r="M197" s="11">
        <v>0</v>
      </c>
      <c r="N197" s="11">
        <v>0</v>
      </c>
      <c r="O197" s="11">
        <v>0</v>
      </c>
      <c r="P197" s="11">
        <f t="shared" si="23"/>
        <v>0</v>
      </c>
      <c r="Q197" s="11">
        <v>0</v>
      </c>
      <c r="R197" s="9" t="s">
        <v>47</v>
      </c>
      <c r="S197" s="9" t="s">
        <v>51</v>
      </c>
      <c r="T197" s="11">
        <v>0</v>
      </c>
      <c r="U197" s="11">
        <v>-33455.64</v>
      </c>
      <c r="V197" s="11">
        <v>0</v>
      </c>
      <c r="W197" s="11">
        <f t="shared" si="16"/>
        <v>-33455.64</v>
      </c>
      <c r="X197" s="11">
        <v>0</v>
      </c>
      <c r="Y197" s="11">
        <v>0</v>
      </c>
      <c r="Z197" s="11">
        <v>0</v>
      </c>
      <c r="AA197" s="36"/>
    </row>
    <row r="198" spans="1:27" s="7" customFormat="1" x14ac:dyDescent="0.4">
      <c r="A198" s="9" t="s">
        <v>24</v>
      </c>
      <c r="B198" s="9" t="s">
        <v>35</v>
      </c>
      <c r="C198" s="9" t="s">
        <v>140</v>
      </c>
      <c r="D198" s="9" t="s">
        <v>147</v>
      </c>
      <c r="E198" s="9" t="s">
        <v>141</v>
      </c>
      <c r="F198" s="9" t="s">
        <v>149</v>
      </c>
      <c r="G198" s="9" t="s">
        <v>142</v>
      </c>
      <c r="H198" s="9" t="s">
        <v>146</v>
      </c>
      <c r="I198" s="9" t="s">
        <v>28</v>
      </c>
      <c r="J198" s="9" t="s">
        <v>29</v>
      </c>
      <c r="K198" s="9" t="s">
        <v>172</v>
      </c>
      <c r="L198" s="9" t="s">
        <v>173</v>
      </c>
      <c r="M198" s="11">
        <v>0</v>
      </c>
      <c r="N198" s="11">
        <v>0</v>
      </c>
      <c r="O198" s="11">
        <v>0</v>
      </c>
      <c r="P198" s="11">
        <f t="shared" si="23"/>
        <v>0</v>
      </c>
      <c r="Q198" s="11">
        <v>0</v>
      </c>
      <c r="R198" s="9" t="s">
        <v>47</v>
      </c>
      <c r="S198" s="9" t="s">
        <v>51</v>
      </c>
      <c r="T198" s="11">
        <v>0</v>
      </c>
      <c r="U198" s="11">
        <v>-94064</v>
      </c>
      <c r="V198" s="11">
        <v>0</v>
      </c>
      <c r="W198" s="11">
        <f t="shared" si="16"/>
        <v>-94064</v>
      </c>
      <c r="X198" s="11">
        <v>0</v>
      </c>
      <c r="Y198" s="11">
        <v>0</v>
      </c>
      <c r="Z198" s="11">
        <v>0</v>
      </c>
      <c r="AA198" s="36"/>
    </row>
    <row r="199" spans="1:27" s="7" customFormat="1" x14ac:dyDescent="0.4">
      <c r="A199" s="9" t="s">
        <v>24</v>
      </c>
      <c r="B199" s="9" t="s">
        <v>35</v>
      </c>
      <c r="C199" s="9" t="s">
        <v>140</v>
      </c>
      <c r="D199" s="9" t="s">
        <v>147</v>
      </c>
      <c r="E199" s="9" t="s">
        <v>141</v>
      </c>
      <c r="F199" s="9" t="s">
        <v>149</v>
      </c>
      <c r="G199" s="9" t="s">
        <v>142</v>
      </c>
      <c r="H199" s="9" t="s">
        <v>146</v>
      </c>
      <c r="I199" s="9" t="s">
        <v>28</v>
      </c>
      <c r="J199" s="9" t="s">
        <v>29</v>
      </c>
      <c r="K199" s="9" t="s">
        <v>170</v>
      </c>
      <c r="L199" s="9" t="s">
        <v>171</v>
      </c>
      <c r="M199" s="11">
        <v>0</v>
      </c>
      <c r="N199" s="11">
        <v>0</v>
      </c>
      <c r="O199" s="11">
        <v>0</v>
      </c>
      <c r="P199" s="11">
        <f t="shared" si="23"/>
        <v>0</v>
      </c>
      <c r="Q199" s="11">
        <v>0</v>
      </c>
      <c r="R199" s="9" t="s">
        <v>34</v>
      </c>
      <c r="S199" s="9" t="s">
        <v>39</v>
      </c>
      <c r="T199" s="11">
        <v>0</v>
      </c>
      <c r="U199" s="11">
        <f>-194565.38-50</f>
        <v>-194615.38</v>
      </c>
      <c r="V199" s="11">
        <v>0</v>
      </c>
      <c r="W199" s="11">
        <f t="shared" si="16"/>
        <v>-194615.38</v>
      </c>
      <c r="X199" s="11">
        <v>0</v>
      </c>
      <c r="Y199" s="11">
        <v>0</v>
      </c>
      <c r="Z199" s="11">
        <v>0</v>
      </c>
      <c r="AA199" s="36"/>
    </row>
    <row r="200" spans="1:27" s="7" customFormat="1" x14ac:dyDescent="0.4">
      <c r="A200" s="9" t="s">
        <v>24</v>
      </c>
      <c r="B200" s="9" t="s">
        <v>35</v>
      </c>
      <c r="C200" s="9" t="s">
        <v>140</v>
      </c>
      <c r="D200" s="9" t="s">
        <v>147</v>
      </c>
      <c r="E200" s="9" t="s">
        <v>141</v>
      </c>
      <c r="F200" s="9" t="s">
        <v>149</v>
      </c>
      <c r="G200" s="9" t="s">
        <v>142</v>
      </c>
      <c r="H200" s="9" t="s">
        <v>146</v>
      </c>
      <c r="I200" s="9" t="s">
        <v>28</v>
      </c>
      <c r="J200" s="9" t="s">
        <v>29</v>
      </c>
      <c r="K200" s="9" t="s">
        <v>170</v>
      </c>
      <c r="L200" s="9" t="s">
        <v>171</v>
      </c>
      <c r="M200" s="11">
        <v>0</v>
      </c>
      <c r="N200" s="11">
        <v>0</v>
      </c>
      <c r="O200" s="11">
        <v>0</v>
      </c>
      <c r="P200" s="11">
        <f t="shared" si="23"/>
        <v>0</v>
      </c>
      <c r="Q200" s="11">
        <v>0</v>
      </c>
      <c r="R200" s="9" t="s">
        <v>47</v>
      </c>
      <c r="S200" s="9" t="s">
        <v>51</v>
      </c>
      <c r="T200" s="11">
        <v>0</v>
      </c>
      <c r="U200" s="11">
        <f>-39740.5+50</f>
        <v>-39690.5</v>
      </c>
      <c r="V200" s="11">
        <v>0</v>
      </c>
      <c r="W200" s="11">
        <f t="shared" ref="W200:W207" si="24">+T200+U200+V200</f>
        <v>-39690.5</v>
      </c>
      <c r="X200" s="11">
        <v>0</v>
      </c>
      <c r="Y200" s="11">
        <v>0</v>
      </c>
      <c r="Z200" s="11">
        <v>0</v>
      </c>
      <c r="AA200" s="36"/>
    </row>
    <row r="201" spans="1:27" s="7" customFormat="1" x14ac:dyDescent="0.4">
      <c r="A201" s="9" t="s">
        <v>24</v>
      </c>
      <c r="B201" s="9" t="s">
        <v>35</v>
      </c>
      <c r="C201" s="9" t="s">
        <v>140</v>
      </c>
      <c r="D201" s="9" t="s">
        <v>147</v>
      </c>
      <c r="E201" s="9" t="s">
        <v>141</v>
      </c>
      <c r="F201" s="9" t="s">
        <v>149</v>
      </c>
      <c r="G201" s="9" t="s">
        <v>166</v>
      </c>
      <c r="H201" s="9" t="s">
        <v>169</v>
      </c>
      <c r="I201" s="9" t="s">
        <v>28</v>
      </c>
      <c r="J201" s="9" t="s">
        <v>29</v>
      </c>
      <c r="K201" s="9" t="s">
        <v>167</v>
      </c>
      <c r="L201" s="9" t="s">
        <v>168</v>
      </c>
      <c r="M201" s="11">
        <v>0</v>
      </c>
      <c r="N201" s="11">
        <v>0</v>
      </c>
      <c r="O201" s="11">
        <v>0</v>
      </c>
      <c r="P201" s="11">
        <f t="shared" si="23"/>
        <v>0</v>
      </c>
      <c r="Q201" s="11">
        <v>0</v>
      </c>
      <c r="R201" s="9" t="s">
        <v>47</v>
      </c>
      <c r="S201" s="9" t="s">
        <v>51</v>
      </c>
      <c r="T201" s="11">
        <v>0</v>
      </c>
      <c r="U201" s="11">
        <v>-1991</v>
      </c>
      <c r="V201" s="11">
        <v>0</v>
      </c>
      <c r="W201" s="11">
        <f t="shared" si="24"/>
        <v>-1991</v>
      </c>
      <c r="X201" s="11">
        <v>0</v>
      </c>
      <c r="Y201" s="11">
        <v>0</v>
      </c>
      <c r="Z201" s="11">
        <v>0</v>
      </c>
      <c r="AA201" s="36"/>
    </row>
    <row r="202" spans="1:27" s="7" customFormat="1" x14ac:dyDescent="0.4">
      <c r="A202" s="9" t="s">
        <v>24</v>
      </c>
      <c r="B202" s="9" t="s">
        <v>35</v>
      </c>
      <c r="C202" s="9" t="s">
        <v>140</v>
      </c>
      <c r="D202" s="9" t="s">
        <v>147</v>
      </c>
      <c r="E202" s="9" t="s">
        <v>141</v>
      </c>
      <c r="F202" s="9" t="s">
        <v>149</v>
      </c>
      <c r="G202" s="9" t="s">
        <v>208</v>
      </c>
      <c r="H202" s="9" t="s">
        <v>209</v>
      </c>
      <c r="I202" s="9" t="s">
        <v>28</v>
      </c>
      <c r="J202" s="9" t="s">
        <v>29</v>
      </c>
      <c r="K202" s="9" t="s">
        <v>31</v>
      </c>
      <c r="L202" s="9" t="s">
        <v>31</v>
      </c>
      <c r="M202" s="11">
        <v>0</v>
      </c>
      <c r="N202" s="11">
        <v>0</v>
      </c>
      <c r="O202" s="11">
        <v>0</v>
      </c>
      <c r="P202" s="11">
        <f t="shared" ref="P202:P208" si="25">+M202-O202</f>
        <v>0</v>
      </c>
      <c r="Q202" s="11">
        <v>0</v>
      </c>
      <c r="R202" s="9" t="s">
        <v>34</v>
      </c>
      <c r="S202" s="9" t="s">
        <v>39</v>
      </c>
      <c r="T202" s="11">
        <v>0</v>
      </c>
      <c r="U202" s="11">
        <v>0</v>
      </c>
      <c r="V202" s="11">
        <v>-10838</v>
      </c>
      <c r="W202" s="11">
        <f t="shared" si="24"/>
        <v>-10838</v>
      </c>
      <c r="X202" s="11">
        <v>0</v>
      </c>
      <c r="Y202" s="11">
        <v>0</v>
      </c>
      <c r="Z202" s="11">
        <v>0</v>
      </c>
      <c r="AA202" s="36"/>
    </row>
    <row r="203" spans="1:27" s="7" customFormat="1" x14ac:dyDescent="0.4">
      <c r="A203" s="9" t="s">
        <v>24</v>
      </c>
      <c r="B203" s="9" t="s">
        <v>35</v>
      </c>
      <c r="C203" s="9" t="s">
        <v>140</v>
      </c>
      <c r="D203" s="9" t="s">
        <v>147</v>
      </c>
      <c r="E203" s="9" t="s">
        <v>141</v>
      </c>
      <c r="F203" s="9" t="s">
        <v>149</v>
      </c>
      <c r="G203" s="9" t="s">
        <v>208</v>
      </c>
      <c r="H203" s="9" t="s">
        <v>209</v>
      </c>
      <c r="I203" s="9" t="s">
        <v>28</v>
      </c>
      <c r="J203" s="9" t="s">
        <v>29</v>
      </c>
      <c r="K203" s="9" t="s">
        <v>31</v>
      </c>
      <c r="L203" s="9" t="s">
        <v>31</v>
      </c>
      <c r="M203" s="11">
        <v>0</v>
      </c>
      <c r="N203" s="11">
        <v>0</v>
      </c>
      <c r="O203" s="11">
        <v>0</v>
      </c>
      <c r="P203" s="11">
        <f t="shared" si="25"/>
        <v>0</v>
      </c>
      <c r="Q203" s="11">
        <v>0</v>
      </c>
      <c r="R203" s="9" t="s">
        <v>47</v>
      </c>
      <c r="S203" s="9" t="s">
        <v>51</v>
      </c>
      <c r="T203" s="33">
        <v>691070</v>
      </c>
      <c r="U203" s="11">
        <v>0</v>
      </c>
      <c r="V203" s="11">
        <v>-1542184.57</v>
      </c>
      <c r="W203" s="33">
        <f t="shared" si="24"/>
        <v>-851114.57000000007</v>
      </c>
      <c r="X203" s="11">
        <v>0</v>
      </c>
      <c r="Y203" s="11">
        <v>-691070</v>
      </c>
      <c r="Z203" s="11">
        <v>0</v>
      </c>
      <c r="AA203" s="36"/>
    </row>
    <row r="204" spans="1:27" s="7" customFormat="1" x14ac:dyDescent="0.4">
      <c r="A204" s="9" t="s">
        <v>24</v>
      </c>
      <c r="B204" s="9" t="s">
        <v>35</v>
      </c>
      <c r="C204" s="9" t="s">
        <v>140</v>
      </c>
      <c r="D204" s="9" t="s">
        <v>147</v>
      </c>
      <c r="E204" s="9" t="s">
        <v>141</v>
      </c>
      <c r="F204" s="9" t="s">
        <v>149</v>
      </c>
      <c r="G204" s="9" t="s">
        <v>142</v>
      </c>
      <c r="H204" s="9" t="s">
        <v>146</v>
      </c>
      <c r="I204" s="9" t="s">
        <v>28</v>
      </c>
      <c r="J204" s="15">
        <v>20</v>
      </c>
      <c r="K204" s="9" t="s">
        <v>31</v>
      </c>
      <c r="L204" s="9" t="s">
        <v>31</v>
      </c>
      <c r="M204" s="11">
        <v>0</v>
      </c>
      <c r="N204" s="11">
        <v>0</v>
      </c>
      <c r="O204" s="11">
        <v>0</v>
      </c>
      <c r="P204" s="11">
        <f t="shared" si="25"/>
        <v>0</v>
      </c>
      <c r="Q204" s="11">
        <v>0</v>
      </c>
      <c r="R204" s="15">
        <v>45</v>
      </c>
      <c r="S204" s="9" t="s">
        <v>210</v>
      </c>
      <c r="T204" s="11">
        <v>0</v>
      </c>
      <c r="U204" s="11">
        <v>0</v>
      </c>
      <c r="V204" s="16">
        <v>-969.13</v>
      </c>
      <c r="W204" s="11">
        <f t="shared" si="24"/>
        <v>-969.13</v>
      </c>
      <c r="X204" s="11">
        <v>0</v>
      </c>
      <c r="Y204" s="11">
        <v>0</v>
      </c>
      <c r="Z204" s="11">
        <v>0</v>
      </c>
      <c r="AA204" s="36"/>
    </row>
    <row r="205" spans="1:27" s="7" customFormat="1" x14ac:dyDescent="0.4">
      <c r="A205" s="9" t="s">
        <v>24</v>
      </c>
      <c r="B205" s="9" t="s">
        <v>35</v>
      </c>
      <c r="C205" s="9" t="s">
        <v>140</v>
      </c>
      <c r="D205" s="9" t="s">
        <v>147</v>
      </c>
      <c r="E205" s="9" t="s">
        <v>141</v>
      </c>
      <c r="F205" s="9" t="s">
        <v>149</v>
      </c>
      <c r="G205" s="9" t="s">
        <v>142</v>
      </c>
      <c r="H205" s="9" t="s">
        <v>146</v>
      </c>
      <c r="I205" s="9" t="s">
        <v>28</v>
      </c>
      <c r="J205" s="15">
        <v>20</v>
      </c>
      <c r="K205" s="9" t="s">
        <v>31</v>
      </c>
      <c r="L205" s="9" t="s">
        <v>31</v>
      </c>
      <c r="M205" s="11">
        <v>0</v>
      </c>
      <c r="N205" s="11">
        <v>0</v>
      </c>
      <c r="O205" s="11">
        <v>0</v>
      </c>
      <c r="P205" s="11">
        <f t="shared" si="25"/>
        <v>0</v>
      </c>
      <c r="Q205" s="11">
        <v>0</v>
      </c>
      <c r="R205" s="15">
        <v>50</v>
      </c>
      <c r="S205" s="9" t="s">
        <v>39</v>
      </c>
      <c r="T205" s="11">
        <v>0</v>
      </c>
      <c r="U205" s="11">
        <v>0</v>
      </c>
      <c r="V205" s="16">
        <v>-6860.21</v>
      </c>
      <c r="W205" s="11">
        <f t="shared" si="24"/>
        <v>-6860.21</v>
      </c>
      <c r="X205" s="11">
        <v>0</v>
      </c>
      <c r="Y205" s="11">
        <v>0</v>
      </c>
      <c r="Z205" s="11">
        <v>0</v>
      </c>
      <c r="AA205" s="36"/>
    </row>
    <row r="206" spans="1:27" s="7" customFormat="1" x14ac:dyDescent="0.4">
      <c r="A206" s="9" t="s">
        <v>24</v>
      </c>
      <c r="B206" s="9" t="s">
        <v>35</v>
      </c>
      <c r="C206" s="9" t="s">
        <v>140</v>
      </c>
      <c r="D206" s="9" t="s">
        <v>147</v>
      </c>
      <c r="E206" s="9" t="s">
        <v>141</v>
      </c>
      <c r="F206" s="9" t="s">
        <v>149</v>
      </c>
      <c r="G206" s="9" t="s">
        <v>142</v>
      </c>
      <c r="H206" s="9" t="s">
        <v>146</v>
      </c>
      <c r="I206" s="9" t="s">
        <v>28</v>
      </c>
      <c r="J206" s="15">
        <v>20</v>
      </c>
      <c r="K206" s="9" t="s">
        <v>31</v>
      </c>
      <c r="L206" s="9" t="s">
        <v>31</v>
      </c>
      <c r="M206" s="11">
        <v>0</v>
      </c>
      <c r="N206" s="11">
        <v>0</v>
      </c>
      <c r="O206" s="11">
        <v>0</v>
      </c>
      <c r="P206" s="11">
        <f t="shared" si="25"/>
        <v>0</v>
      </c>
      <c r="Q206" s="11">
        <v>0</v>
      </c>
      <c r="R206" s="15">
        <v>55</v>
      </c>
      <c r="S206" s="9" t="s">
        <v>51</v>
      </c>
      <c r="T206" s="11">
        <v>0</v>
      </c>
      <c r="U206" s="11">
        <v>0</v>
      </c>
      <c r="V206" s="16">
        <v>-37473.230000000003</v>
      </c>
      <c r="W206" s="11">
        <f t="shared" si="24"/>
        <v>-37473.230000000003</v>
      </c>
      <c r="X206" s="11">
        <v>0</v>
      </c>
      <c r="Y206" s="11">
        <v>0</v>
      </c>
      <c r="Z206" s="11">
        <v>0</v>
      </c>
      <c r="AA206" s="36"/>
    </row>
    <row r="207" spans="1:27" s="7" customFormat="1" x14ac:dyDescent="0.4">
      <c r="A207" s="9" t="s">
        <v>24</v>
      </c>
      <c r="B207" s="9" t="s">
        <v>35</v>
      </c>
      <c r="C207" s="9" t="s">
        <v>140</v>
      </c>
      <c r="D207" s="9" t="s">
        <v>147</v>
      </c>
      <c r="E207" s="9" t="s">
        <v>141</v>
      </c>
      <c r="F207" s="9" t="s">
        <v>149</v>
      </c>
      <c r="G207" s="9" t="s">
        <v>166</v>
      </c>
      <c r="H207" s="9" t="s">
        <v>169</v>
      </c>
      <c r="I207" s="9" t="s">
        <v>28</v>
      </c>
      <c r="J207" s="15">
        <v>20</v>
      </c>
      <c r="K207" s="9" t="s">
        <v>31</v>
      </c>
      <c r="L207" s="9" t="s">
        <v>31</v>
      </c>
      <c r="M207" s="11">
        <v>0</v>
      </c>
      <c r="N207" s="11">
        <v>0</v>
      </c>
      <c r="O207" s="11">
        <v>0</v>
      </c>
      <c r="P207" s="11">
        <f t="shared" si="25"/>
        <v>0</v>
      </c>
      <c r="Q207" s="11">
        <v>0</v>
      </c>
      <c r="R207" s="15">
        <v>50</v>
      </c>
      <c r="S207" s="9" t="s">
        <v>39</v>
      </c>
      <c r="T207" s="11">
        <v>0</v>
      </c>
      <c r="U207" s="11">
        <v>0</v>
      </c>
      <c r="V207" s="16">
        <v>-86467.25</v>
      </c>
      <c r="W207" s="11">
        <f t="shared" si="24"/>
        <v>-86467.25</v>
      </c>
      <c r="X207" s="11">
        <v>0</v>
      </c>
      <c r="Y207" s="11">
        <v>0</v>
      </c>
      <c r="Z207" s="11">
        <v>0</v>
      </c>
      <c r="AA207" s="36"/>
    </row>
    <row r="208" spans="1:27" s="7" customFormat="1" x14ac:dyDescent="0.4">
      <c r="A208" s="9" t="s">
        <v>24</v>
      </c>
      <c r="B208" s="9" t="s">
        <v>35</v>
      </c>
      <c r="C208" s="9" t="s">
        <v>140</v>
      </c>
      <c r="D208" s="9" t="s">
        <v>147</v>
      </c>
      <c r="E208" s="9" t="s">
        <v>141</v>
      </c>
      <c r="F208" s="9" t="s">
        <v>149</v>
      </c>
      <c r="G208" s="9" t="s">
        <v>166</v>
      </c>
      <c r="H208" s="9" t="s">
        <v>169</v>
      </c>
      <c r="I208" s="9" t="s">
        <v>28</v>
      </c>
      <c r="J208" s="15">
        <v>20</v>
      </c>
      <c r="K208" s="9" t="s">
        <v>31</v>
      </c>
      <c r="L208" s="9" t="s">
        <v>31</v>
      </c>
      <c r="M208" s="11">
        <v>0</v>
      </c>
      <c r="N208" s="11">
        <v>0</v>
      </c>
      <c r="O208" s="11">
        <v>0</v>
      </c>
      <c r="P208" s="11">
        <f t="shared" si="25"/>
        <v>0</v>
      </c>
      <c r="Q208" s="11">
        <v>0</v>
      </c>
      <c r="R208" s="15">
        <v>55</v>
      </c>
      <c r="S208" s="9" t="s">
        <v>51</v>
      </c>
      <c r="T208" s="11">
        <v>0</v>
      </c>
      <c r="U208" s="11">
        <v>0</v>
      </c>
      <c r="V208" s="16">
        <v>-99977.46</v>
      </c>
      <c r="W208" s="11">
        <f>+T208+U208+V208</f>
        <v>-99977.46</v>
      </c>
      <c r="X208" s="11">
        <v>0</v>
      </c>
      <c r="Y208" s="11">
        <v>0</v>
      </c>
      <c r="Z208" s="11">
        <v>0</v>
      </c>
      <c r="AA208" s="36"/>
    </row>
  </sheetData>
  <autoFilter ref="A6:AC208" xr:uid="{B58F9EF1-CAAD-4B89-9A02-2EFB39BF6A7A}"/>
  <sortState xmlns:xlrd2="http://schemas.microsoft.com/office/spreadsheetml/2017/richdata2" ref="A196:W201">
    <sortCondition ref="K196:K201"/>
  </sortState>
  <mergeCells count="20">
    <mergeCell ref="AA38:AA44"/>
    <mergeCell ref="AA45:AA51"/>
    <mergeCell ref="T2:AA3"/>
    <mergeCell ref="AA193:AA194"/>
    <mergeCell ref="AA16:AA22"/>
    <mergeCell ref="AA195:AA208"/>
    <mergeCell ref="AA188:AA190"/>
    <mergeCell ref="AA54:AA60"/>
    <mergeCell ref="AA63:AA69"/>
    <mergeCell ref="AA72:AA74"/>
    <mergeCell ref="AA109:AA117"/>
    <mergeCell ref="AA89:AA93"/>
    <mergeCell ref="AA95:AA96"/>
    <mergeCell ref="AA100:AA107"/>
    <mergeCell ref="AA144:AA146"/>
    <mergeCell ref="AA119:AA123"/>
    <mergeCell ref="AA127:AA128"/>
    <mergeCell ref="AA131:AA136"/>
    <mergeCell ref="AA137:AA142"/>
    <mergeCell ref="AA179:AA182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B409-7ABA-40D1-BFBD-4725EA387DAF}">
  <dimension ref="A1:Z273"/>
  <sheetViews>
    <sheetView topLeftCell="E1" workbookViewId="0">
      <selection activeCell="L1" sqref="L1"/>
    </sheetView>
  </sheetViews>
  <sheetFormatPr defaultRowHeight="14.6" x14ac:dyDescent="0.4"/>
  <cols>
    <col min="1" max="1" width="13.23046875" bestFit="1" customWidth="1"/>
    <col min="2" max="2" width="18.15234375" bestFit="1" customWidth="1"/>
    <col min="3" max="3" width="11.15234375" bestFit="1" customWidth="1"/>
    <col min="4" max="4" width="19.07421875" bestFit="1" customWidth="1"/>
    <col min="5" max="5" width="16.07421875" bestFit="1" customWidth="1"/>
    <col min="6" max="6" width="11.07421875" bestFit="1" customWidth="1"/>
    <col min="7" max="7" width="7.07421875" bestFit="1" customWidth="1"/>
    <col min="8" max="8" width="12.84375" bestFit="1" customWidth="1"/>
    <col min="9" max="9" width="13.84375" bestFit="1" customWidth="1"/>
    <col min="10" max="10" width="11.69140625" customWidth="1"/>
    <col min="11" max="11" width="12.69140625" customWidth="1"/>
    <col min="12" max="12" width="11.921875" customWidth="1"/>
    <col min="13" max="13" width="13.765625" customWidth="1"/>
    <col min="14" max="14" width="9.53515625" customWidth="1"/>
    <col min="15" max="15" width="10.53515625" customWidth="1"/>
    <col min="16" max="16" width="9.3828125" customWidth="1"/>
    <col min="17" max="17" width="14.53515625" bestFit="1" customWidth="1"/>
    <col min="18" max="18" width="19.4609375" bestFit="1" customWidth="1"/>
    <col min="19" max="19" width="7.23046875" bestFit="1" customWidth="1"/>
    <col min="20" max="20" width="24.84375" bestFit="1" customWidth="1"/>
    <col min="21" max="21" width="6.3828125" bestFit="1" customWidth="1"/>
    <col min="22" max="22" width="18.15234375" bestFit="1" customWidth="1"/>
    <col min="23" max="23" width="23.07421875" bestFit="1" customWidth="1"/>
    <col min="24" max="24" width="12.15234375" bestFit="1" customWidth="1"/>
    <col min="25" max="25" width="16.4609375" bestFit="1" customWidth="1"/>
    <col min="26" max="26" width="11.23046875" bestFit="1" customWidth="1"/>
  </cols>
  <sheetData>
    <row r="1" spans="1:26" x14ac:dyDescent="0.4">
      <c r="I1" s="2">
        <f t="shared" ref="I1:P1" si="0">+SUBTOTAL(9,I3:I300)</f>
        <v>-422496260.6815452</v>
      </c>
      <c r="J1" s="2">
        <f t="shared" si="0"/>
        <v>-71644644.099979997</v>
      </c>
      <c r="K1" s="2">
        <f t="shared" si="0"/>
        <v>-351791777.86747974</v>
      </c>
      <c r="L1" s="2">
        <f t="shared" si="0"/>
        <v>-70704482.814065203</v>
      </c>
      <c r="M1" s="2">
        <f t="shared" si="0"/>
        <v>-117976714.40664797</v>
      </c>
      <c r="N1" s="2">
        <f t="shared" si="0"/>
        <v>65676.838902820018</v>
      </c>
      <c r="O1" s="2">
        <f t="shared" si="0"/>
        <v>-4181502.1272828216</v>
      </c>
      <c r="P1" s="2">
        <f t="shared" si="0"/>
        <v>-4115825.2883800017</v>
      </c>
    </row>
    <row r="2" spans="1:26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198</v>
      </c>
      <c r="H2" s="3" t="s">
        <v>197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3" t="s">
        <v>23</v>
      </c>
    </row>
    <row r="3" spans="1:26" x14ac:dyDescent="0.4">
      <c r="A3" t="s">
        <v>24</v>
      </c>
      <c r="B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30</v>
      </c>
      <c r="I3" s="2">
        <v>-5570025.97681469</v>
      </c>
      <c r="J3" s="2">
        <v>-376504.53</v>
      </c>
      <c r="K3" s="2">
        <v>-5502301.4919677563</v>
      </c>
      <c r="L3" s="2">
        <v>-67724.484846934909</v>
      </c>
      <c r="M3" s="2">
        <v>-67724.484846934909</v>
      </c>
      <c r="N3" s="2">
        <v>0</v>
      </c>
      <c r="O3" s="2">
        <v>0</v>
      </c>
      <c r="P3" s="2">
        <v>0</v>
      </c>
      <c r="Q3" t="s">
        <v>31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</row>
    <row r="4" spans="1:26" x14ac:dyDescent="0.4">
      <c r="A4" t="s">
        <v>24</v>
      </c>
      <c r="B4" t="s">
        <v>40</v>
      </c>
      <c r="C4" t="s">
        <v>41</v>
      </c>
      <c r="D4" t="s">
        <v>42</v>
      </c>
      <c r="E4" t="s">
        <v>28</v>
      </c>
      <c r="F4" t="s">
        <v>29</v>
      </c>
      <c r="G4" t="s">
        <v>30</v>
      </c>
      <c r="H4" t="s">
        <v>30</v>
      </c>
      <c r="I4" s="2">
        <v>-22000</v>
      </c>
      <c r="J4" s="2">
        <v>0</v>
      </c>
      <c r="K4" s="2">
        <v>-18132.599999999999</v>
      </c>
      <c r="L4" s="2">
        <v>-3867.4000000000015</v>
      </c>
      <c r="M4" s="2">
        <v>-3867.4000000000015</v>
      </c>
      <c r="N4" s="2">
        <v>0</v>
      </c>
      <c r="O4" s="2">
        <v>0</v>
      </c>
      <c r="P4" s="2">
        <v>0</v>
      </c>
      <c r="Q4" t="s">
        <v>43</v>
      </c>
      <c r="R4" t="s">
        <v>44</v>
      </c>
      <c r="S4" t="s">
        <v>45</v>
      </c>
      <c r="T4" t="s">
        <v>46</v>
      </c>
      <c r="U4" t="s">
        <v>47</v>
      </c>
      <c r="V4" t="s">
        <v>35</v>
      </c>
      <c r="W4" t="s">
        <v>48</v>
      </c>
      <c r="X4" t="s">
        <v>49</v>
      </c>
      <c r="Y4" t="s">
        <v>50</v>
      </c>
      <c r="Z4" t="s">
        <v>51</v>
      </c>
    </row>
    <row r="5" spans="1:26" x14ac:dyDescent="0.4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30</v>
      </c>
      <c r="I5" s="2">
        <v>0</v>
      </c>
      <c r="J5" s="2">
        <v>0</v>
      </c>
      <c r="K5" s="2">
        <v>-1593880.6898175003</v>
      </c>
      <c r="L5" s="2">
        <v>1593880.6898175003</v>
      </c>
      <c r="M5" s="2">
        <v>0</v>
      </c>
      <c r="N5" s="2">
        <v>0</v>
      </c>
      <c r="O5" s="2">
        <v>0</v>
      </c>
      <c r="P5" s="2">
        <v>0</v>
      </c>
      <c r="Q5" t="s">
        <v>31</v>
      </c>
      <c r="R5" t="s">
        <v>31</v>
      </c>
      <c r="S5" t="s">
        <v>32</v>
      </c>
      <c r="T5" t="s">
        <v>33</v>
      </c>
      <c r="U5" t="s">
        <v>52</v>
      </c>
      <c r="V5" t="s">
        <v>35</v>
      </c>
      <c r="W5" t="s">
        <v>36</v>
      </c>
      <c r="X5" t="s">
        <v>37</v>
      </c>
      <c r="Y5" t="s">
        <v>38</v>
      </c>
      <c r="Z5" t="s">
        <v>53</v>
      </c>
    </row>
    <row r="6" spans="1:26" x14ac:dyDescent="0.4">
      <c r="A6" t="s">
        <v>24</v>
      </c>
      <c r="B6" t="s">
        <v>54</v>
      </c>
      <c r="C6" t="s">
        <v>55</v>
      </c>
      <c r="D6" t="s">
        <v>56</v>
      </c>
      <c r="E6" t="s">
        <v>28</v>
      </c>
      <c r="F6" t="s">
        <v>29</v>
      </c>
      <c r="G6" t="s">
        <v>30</v>
      </c>
      <c r="H6" t="s">
        <v>30</v>
      </c>
      <c r="I6" s="2">
        <v>-61758.195302417851</v>
      </c>
      <c r="J6" s="2">
        <v>-2621</v>
      </c>
      <c r="K6" s="2">
        <v>-53657.087345260239</v>
      </c>
      <c r="L6" s="2">
        <v>-8101.1079571576065</v>
      </c>
      <c r="M6" s="2">
        <v>-8101.1079571576065</v>
      </c>
      <c r="N6" s="2">
        <v>0</v>
      </c>
      <c r="O6" s="2">
        <v>0</v>
      </c>
      <c r="P6" s="2">
        <v>0</v>
      </c>
      <c r="Q6" t="s">
        <v>31</v>
      </c>
      <c r="R6" t="s">
        <v>31</v>
      </c>
      <c r="S6" t="s">
        <v>45</v>
      </c>
      <c r="T6" t="s">
        <v>57</v>
      </c>
      <c r="U6" t="s">
        <v>47</v>
      </c>
      <c r="V6" t="s">
        <v>35</v>
      </c>
      <c r="W6" t="s">
        <v>58</v>
      </c>
      <c r="X6" t="s">
        <v>49</v>
      </c>
      <c r="Y6" t="s">
        <v>59</v>
      </c>
      <c r="Z6" t="s">
        <v>51</v>
      </c>
    </row>
    <row r="7" spans="1:26" x14ac:dyDescent="0.4">
      <c r="A7" t="s">
        <v>24</v>
      </c>
      <c r="B7" t="s">
        <v>25</v>
      </c>
      <c r="C7" t="s">
        <v>26</v>
      </c>
      <c r="D7" t="s">
        <v>60</v>
      </c>
      <c r="E7" t="s">
        <v>28</v>
      </c>
      <c r="F7" t="s">
        <v>29</v>
      </c>
      <c r="G7" t="s">
        <v>30</v>
      </c>
      <c r="H7" t="s">
        <v>30</v>
      </c>
      <c r="I7" s="2">
        <v>-1817.7692307692309</v>
      </c>
      <c r="J7" s="2">
        <v>0</v>
      </c>
      <c r="K7" s="2">
        <v>-1219.4747888980423</v>
      </c>
      <c r="L7" s="2">
        <v>-598.2944418711885</v>
      </c>
      <c r="M7" s="2">
        <v>-598.2944418711885</v>
      </c>
      <c r="N7" s="2">
        <v>0</v>
      </c>
      <c r="O7" s="2">
        <v>0</v>
      </c>
      <c r="P7" s="2">
        <v>0</v>
      </c>
      <c r="Q7" t="s">
        <v>61</v>
      </c>
      <c r="R7" t="s">
        <v>62</v>
      </c>
      <c r="S7" t="s">
        <v>45</v>
      </c>
      <c r="T7" t="s">
        <v>63</v>
      </c>
      <c r="U7" t="s">
        <v>34</v>
      </c>
      <c r="V7" t="s">
        <v>35</v>
      </c>
      <c r="W7" t="s">
        <v>36</v>
      </c>
      <c r="X7" t="s">
        <v>49</v>
      </c>
      <c r="Y7" t="s">
        <v>38</v>
      </c>
      <c r="Z7" t="s">
        <v>39</v>
      </c>
    </row>
    <row r="8" spans="1:26" x14ac:dyDescent="0.4">
      <c r="A8" t="s">
        <v>24</v>
      </c>
      <c r="B8" t="s">
        <v>40</v>
      </c>
      <c r="C8" t="s">
        <v>41</v>
      </c>
      <c r="D8" t="s">
        <v>42</v>
      </c>
      <c r="E8" t="s">
        <v>28</v>
      </c>
      <c r="F8" t="s">
        <v>29</v>
      </c>
      <c r="G8" t="s">
        <v>30</v>
      </c>
      <c r="H8" t="s">
        <v>30</v>
      </c>
      <c r="I8" s="2">
        <v>-5444</v>
      </c>
      <c r="J8" s="2">
        <v>0</v>
      </c>
      <c r="K8" s="2">
        <v>0</v>
      </c>
      <c r="L8" s="2">
        <v>-5444</v>
      </c>
      <c r="M8" s="2">
        <v>-5444</v>
      </c>
      <c r="N8" s="2">
        <v>0</v>
      </c>
      <c r="O8" s="2">
        <v>0</v>
      </c>
      <c r="P8" s="2">
        <v>0</v>
      </c>
      <c r="Q8" t="s">
        <v>43</v>
      </c>
      <c r="R8" t="s">
        <v>44</v>
      </c>
      <c r="S8" t="s">
        <v>45</v>
      </c>
      <c r="T8" t="s">
        <v>46</v>
      </c>
      <c r="U8" t="s">
        <v>64</v>
      </c>
      <c r="V8" t="s">
        <v>35</v>
      </c>
      <c r="W8" t="s">
        <v>48</v>
      </c>
      <c r="X8" t="s">
        <v>49</v>
      </c>
      <c r="Y8" t="s">
        <v>50</v>
      </c>
      <c r="Z8" t="s">
        <v>28</v>
      </c>
    </row>
    <row r="9" spans="1:26" x14ac:dyDescent="0.4">
      <c r="A9" t="s">
        <v>24</v>
      </c>
      <c r="B9" t="s">
        <v>54</v>
      </c>
      <c r="C9" t="s">
        <v>65</v>
      </c>
      <c r="D9" t="s">
        <v>66</v>
      </c>
      <c r="E9" t="s">
        <v>28</v>
      </c>
      <c r="F9" t="s">
        <v>29</v>
      </c>
      <c r="G9" t="s">
        <v>30</v>
      </c>
      <c r="H9" t="s">
        <v>30</v>
      </c>
      <c r="I9" s="2">
        <v>-57.692307692307693</v>
      </c>
      <c r="J9" s="2">
        <v>0</v>
      </c>
      <c r="K9" s="2">
        <v>0</v>
      </c>
      <c r="L9" s="2">
        <v>-57.692307692307693</v>
      </c>
      <c r="M9" s="2">
        <v>-57.692307692307693</v>
      </c>
      <c r="N9" s="2">
        <v>0</v>
      </c>
      <c r="O9" s="2">
        <v>0</v>
      </c>
      <c r="P9" s="2">
        <v>0</v>
      </c>
      <c r="Q9" t="s">
        <v>61</v>
      </c>
      <c r="R9" t="s">
        <v>62</v>
      </c>
      <c r="S9" t="s">
        <v>45</v>
      </c>
      <c r="T9" t="s">
        <v>67</v>
      </c>
      <c r="U9" t="s">
        <v>47</v>
      </c>
      <c r="V9" t="s">
        <v>35</v>
      </c>
      <c r="W9" t="s">
        <v>58</v>
      </c>
      <c r="X9" t="s">
        <v>49</v>
      </c>
      <c r="Y9" t="s">
        <v>68</v>
      </c>
      <c r="Z9" t="s">
        <v>51</v>
      </c>
    </row>
    <row r="10" spans="1:26" x14ac:dyDescent="0.4">
      <c r="A10" t="s">
        <v>24</v>
      </c>
      <c r="B10" t="s">
        <v>54</v>
      </c>
      <c r="C10" t="s">
        <v>55</v>
      </c>
      <c r="D10" t="s">
        <v>69</v>
      </c>
      <c r="E10" t="s">
        <v>28</v>
      </c>
      <c r="F10" t="s">
        <v>29</v>
      </c>
      <c r="G10" t="s">
        <v>30</v>
      </c>
      <c r="H10" t="s">
        <v>30</v>
      </c>
      <c r="I10" s="2">
        <v>0</v>
      </c>
      <c r="J10" s="2">
        <v>0</v>
      </c>
      <c r="K10" s="2">
        <v>-9.134615384615385</v>
      </c>
      <c r="L10" s="2">
        <v>9.134615384615385</v>
      </c>
      <c r="M10" s="2">
        <v>0</v>
      </c>
      <c r="N10" s="2">
        <v>0</v>
      </c>
      <c r="O10" s="2">
        <v>0</v>
      </c>
      <c r="P10" s="2">
        <v>0</v>
      </c>
      <c r="Q10" t="s">
        <v>31</v>
      </c>
      <c r="R10" t="s">
        <v>31</v>
      </c>
      <c r="S10" t="s">
        <v>45</v>
      </c>
      <c r="T10" t="s">
        <v>70</v>
      </c>
      <c r="U10" t="s">
        <v>71</v>
      </c>
      <c r="V10" t="s">
        <v>35</v>
      </c>
      <c r="W10" t="s">
        <v>58</v>
      </c>
      <c r="X10" t="s">
        <v>49</v>
      </c>
      <c r="Y10" t="s">
        <v>59</v>
      </c>
      <c r="Z10" t="s">
        <v>72</v>
      </c>
    </row>
    <row r="11" spans="1:26" x14ac:dyDescent="0.4">
      <c r="A11" t="s">
        <v>24</v>
      </c>
      <c r="B11" t="s">
        <v>30</v>
      </c>
      <c r="C11" t="s">
        <v>30</v>
      </c>
      <c r="D11" t="s">
        <v>30</v>
      </c>
      <c r="E11" t="s">
        <v>73</v>
      </c>
      <c r="F11" t="s">
        <v>29</v>
      </c>
      <c r="G11" t="s">
        <v>30</v>
      </c>
      <c r="H11" t="s">
        <v>30</v>
      </c>
      <c r="I11" s="2">
        <v>-7685760.9898000006</v>
      </c>
      <c r="J11" s="2">
        <v>-1442008.8900000001</v>
      </c>
      <c r="K11" s="2">
        <v>-6248605.7996000005</v>
      </c>
      <c r="L11" s="2">
        <v>-1437155.1902000001</v>
      </c>
      <c r="M11" s="2">
        <v>-1437155.1902000001</v>
      </c>
      <c r="N11" s="2">
        <v>0</v>
      </c>
      <c r="O11" s="2">
        <v>0</v>
      </c>
      <c r="P11" s="2">
        <v>0</v>
      </c>
      <c r="Q11" t="s">
        <v>74</v>
      </c>
      <c r="R11" t="s">
        <v>75</v>
      </c>
      <c r="S11" t="s">
        <v>32</v>
      </c>
      <c r="T11" t="s">
        <v>30</v>
      </c>
      <c r="U11" t="s">
        <v>76</v>
      </c>
      <c r="V11" t="s">
        <v>35</v>
      </c>
      <c r="W11" t="s">
        <v>30</v>
      </c>
      <c r="X11" t="s">
        <v>37</v>
      </c>
      <c r="Y11" t="s">
        <v>30</v>
      </c>
      <c r="Z11" t="s">
        <v>77</v>
      </c>
    </row>
    <row r="12" spans="1:26" x14ac:dyDescent="0.4">
      <c r="A12" t="s">
        <v>24</v>
      </c>
      <c r="B12" t="s">
        <v>25</v>
      </c>
      <c r="C12" t="s">
        <v>26</v>
      </c>
      <c r="D12" t="s">
        <v>78</v>
      </c>
      <c r="E12" t="s">
        <v>28</v>
      </c>
      <c r="F12" t="s">
        <v>29</v>
      </c>
      <c r="G12" t="s">
        <v>30</v>
      </c>
      <c r="H12" t="s">
        <v>30</v>
      </c>
      <c r="I12" s="2">
        <v>-119446.53987677999</v>
      </c>
      <c r="J12" s="2">
        <v>-549</v>
      </c>
      <c r="K12" s="2">
        <v>-119446.53954</v>
      </c>
      <c r="L12" s="2">
        <v>-3.3677999454084784E-4</v>
      </c>
      <c r="M12" s="2">
        <v>-3.3677999454084784E-4</v>
      </c>
      <c r="N12" s="2">
        <v>0</v>
      </c>
      <c r="O12" s="2">
        <v>0</v>
      </c>
      <c r="P12" s="2">
        <v>0</v>
      </c>
      <c r="Q12" t="s">
        <v>79</v>
      </c>
      <c r="R12" t="s">
        <v>80</v>
      </c>
      <c r="S12" t="s">
        <v>45</v>
      </c>
      <c r="T12" t="s">
        <v>81</v>
      </c>
      <c r="U12" t="s">
        <v>82</v>
      </c>
      <c r="V12" t="s">
        <v>35</v>
      </c>
      <c r="W12" t="s">
        <v>36</v>
      </c>
      <c r="X12" t="s">
        <v>49</v>
      </c>
      <c r="Y12" t="s">
        <v>38</v>
      </c>
      <c r="Z12" t="s">
        <v>83</v>
      </c>
    </row>
    <row r="13" spans="1:26" x14ac:dyDescent="0.4">
      <c r="A13" t="s">
        <v>24</v>
      </c>
      <c r="B13" t="s">
        <v>54</v>
      </c>
      <c r="C13" t="s">
        <v>65</v>
      </c>
      <c r="D13" t="s">
        <v>66</v>
      </c>
      <c r="E13" t="s">
        <v>28</v>
      </c>
      <c r="F13" t="s">
        <v>29</v>
      </c>
      <c r="G13" t="s">
        <v>30</v>
      </c>
      <c r="H13" t="s">
        <v>30</v>
      </c>
      <c r="I13" s="2">
        <v>-1817.7692307692309</v>
      </c>
      <c r="J13" s="2">
        <v>0</v>
      </c>
      <c r="K13" s="2">
        <v>-1072.5060200832477</v>
      </c>
      <c r="L13" s="2">
        <v>-745.26321068598315</v>
      </c>
      <c r="M13" s="2">
        <v>-745.26321068598315</v>
      </c>
      <c r="N13" s="2">
        <v>0</v>
      </c>
      <c r="O13" s="2">
        <v>0</v>
      </c>
      <c r="P13" s="2">
        <v>0</v>
      </c>
      <c r="Q13" t="s">
        <v>61</v>
      </c>
      <c r="R13" t="s">
        <v>62</v>
      </c>
      <c r="S13" t="s">
        <v>45</v>
      </c>
      <c r="T13" t="s">
        <v>67</v>
      </c>
      <c r="U13" t="s">
        <v>34</v>
      </c>
      <c r="V13" t="s">
        <v>35</v>
      </c>
      <c r="W13" t="s">
        <v>58</v>
      </c>
      <c r="X13" t="s">
        <v>49</v>
      </c>
      <c r="Y13" t="s">
        <v>68</v>
      </c>
      <c r="Z13" t="s">
        <v>39</v>
      </c>
    </row>
    <row r="14" spans="1:26" x14ac:dyDescent="0.4">
      <c r="A14" t="s">
        <v>24</v>
      </c>
      <c r="B14" t="s">
        <v>25</v>
      </c>
      <c r="C14" t="s">
        <v>26</v>
      </c>
      <c r="D14" t="s">
        <v>84</v>
      </c>
      <c r="E14" t="s">
        <v>28</v>
      </c>
      <c r="F14" t="s">
        <v>29</v>
      </c>
      <c r="G14" t="s">
        <v>30</v>
      </c>
      <c r="H14" t="s">
        <v>30</v>
      </c>
      <c r="I14" s="2">
        <v>-1817.7692307692309</v>
      </c>
      <c r="J14" s="2">
        <v>0</v>
      </c>
      <c r="K14" s="2">
        <v>-1218.9029259843662</v>
      </c>
      <c r="L14" s="2">
        <v>-598.86630478486472</v>
      </c>
      <c r="M14" s="2">
        <v>-598.86630478486472</v>
      </c>
      <c r="N14" s="2">
        <v>0</v>
      </c>
      <c r="O14" s="2">
        <v>0</v>
      </c>
      <c r="P14" s="2">
        <v>0</v>
      </c>
      <c r="Q14" t="s">
        <v>61</v>
      </c>
      <c r="R14" t="s">
        <v>62</v>
      </c>
      <c r="S14" t="s">
        <v>45</v>
      </c>
      <c r="T14" t="s">
        <v>85</v>
      </c>
      <c r="U14" t="s">
        <v>34</v>
      </c>
      <c r="V14" t="s">
        <v>35</v>
      </c>
      <c r="W14" t="s">
        <v>36</v>
      </c>
      <c r="X14" t="s">
        <v>49</v>
      </c>
      <c r="Y14" t="s">
        <v>38</v>
      </c>
      <c r="Z14" t="s">
        <v>39</v>
      </c>
    </row>
    <row r="15" spans="1:26" x14ac:dyDescent="0.4">
      <c r="A15" t="s">
        <v>24</v>
      </c>
      <c r="B15" t="s">
        <v>25</v>
      </c>
      <c r="C15" t="s">
        <v>26</v>
      </c>
      <c r="D15" t="s">
        <v>60</v>
      </c>
      <c r="E15" t="s">
        <v>28</v>
      </c>
      <c r="F15" t="s">
        <v>29</v>
      </c>
      <c r="G15" t="s">
        <v>30</v>
      </c>
      <c r="H15" t="s">
        <v>30</v>
      </c>
      <c r="I15" s="2">
        <v>-127974.71099249279</v>
      </c>
      <c r="J15" s="2">
        <v>-90447.12</v>
      </c>
      <c r="K15" s="2">
        <v>-55353.590478423539</v>
      </c>
      <c r="L15" s="2">
        <v>-72621.120514069247</v>
      </c>
      <c r="M15" s="2">
        <v>-37527.590992492798</v>
      </c>
      <c r="N15" s="2">
        <v>0</v>
      </c>
      <c r="O15" s="2">
        <v>0</v>
      </c>
      <c r="P15" s="2">
        <v>0</v>
      </c>
      <c r="Q15" t="s">
        <v>31</v>
      </c>
      <c r="R15" t="s">
        <v>31</v>
      </c>
      <c r="S15" t="s">
        <v>32</v>
      </c>
      <c r="T15" t="s">
        <v>63</v>
      </c>
      <c r="U15" t="s">
        <v>47</v>
      </c>
      <c r="V15" t="s">
        <v>35</v>
      </c>
      <c r="W15" t="s">
        <v>36</v>
      </c>
      <c r="X15" t="s">
        <v>37</v>
      </c>
      <c r="Y15" t="s">
        <v>38</v>
      </c>
      <c r="Z15" t="s">
        <v>51</v>
      </c>
    </row>
    <row r="16" spans="1:26" x14ac:dyDescent="0.4">
      <c r="A16" t="s">
        <v>24</v>
      </c>
      <c r="B16" t="s">
        <v>40</v>
      </c>
      <c r="C16" t="s">
        <v>41</v>
      </c>
      <c r="D16" t="s">
        <v>86</v>
      </c>
      <c r="E16" t="s">
        <v>28</v>
      </c>
      <c r="F16" t="s">
        <v>29</v>
      </c>
      <c r="G16" t="s">
        <v>30</v>
      </c>
      <c r="H16" t="s">
        <v>30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P16" s="2">
        <v>0</v>
      </c>
      <c r="Q16" t="s">
        <v>79</v>
      </c>
      <c r="R16" t="s">
        <v>80</v>
      </c>
      <c r="S16" t="s">
        <v>45</v>
      </c>
      <c r="T16" t="s">
        <v>87</v>
      </c>
      <c r="U16" t="s">
        <v>82</v>
      </c>
      <c r="V16" t="s">
        <v>35</v>
      </c>
      <c r="W16" t="s">
        <v>48</v>
      </c>
      <c r="X16" t="s">
        <v>49</v>
      </c>
      <c r="Y16" t="s">
        <v>50</v>
      </c>
      <c r="Z16" t="s">
        <v>83</v>
      </c>
    </row>
    <row r="17" spans="1:26" x14ac:dyDescent="0.4">
      <c r="A17" t="s">
        <v>24</v>
      </c>
      <c r="B17" t="s">
        <v>25</v>
      </c>
      <c r="C17" t="s">
        <v>26</v>
      </c>
      <c r="D17" t="s">
        <v>78</v>
      </c>
      <c r="E17" t="s">
        <v>28</v>
      </c>
      <c r="F17" t="s">
        <v>29</v>
      </c>
      <c r="G17" t="s">
        <v>30</v>
      </c>
      <c r="H17" t="s">
        <v>30</v>
      </c>
      <c r="I17" s="2">
        <v>-563408.99989999994</v>
      </c>
      <c r="J17" s="2">
        <v>-363409</v>
      </c>
      <c r="K17" s="2">
        <v>-488311.65</v>
      </c>
      <c r="L17" s="2">
        <v>-75097.349899999972</v>
      </c>
      <c r="M17" s="2">
        <v>-75097.349899999972</v>
      </c>
      <c r="N17" s="2">
        <v>0</v>
      </c>
      <c r="O17" s="2">
        <v>0</v>
      </c>
      <c r="P17" s="2">
        <v>0</v>
      </c>
      <c r="Q17" t="s">
        <v>31</v>
      </c>
      <c r="R17" t="s">
        <v>31</v>
      </c>
      <c r="S17" t="s">
        <v>45</v>
      </c>
      <c r="T17" t="s">
        <v>81</v>
      </c>
      <c r="U17" t="s">
        <v>52</v>
      </c>
      <c r="V17" t="s">
        <v>35</v>
      </c>
      <c r="W17" t="s">
        <v>36</v>
      </c>
      <c r="X17" t="s">
        <v>49</v>
      </c>
      <c r="Y17" t="s">
        <v>38</v>
      </c>
      <c r="Z17" t="s">
        <v>53</v>
      </c>
    </row>
    <row r="18" spans="1:26" x14ac:dyDescent="0.4">
      <c r="A18" t="s">
        <v>24</v>
      </c>
      <c r="B18" t="s">
        <v>54</v>
      </c>
      <c r="C18" t="s">
        <v>55</v>
      </c>
      <c r="D18" t="s">
        <v>69</v>
      </c>
      <c r="E18" t="s">
        <v>28</v>
      </c>
      <c r="F18" t="s">
        <v>29</v>
      </c>
      <c r="G18" t="s">
        <v>30</v>
      </c>
      <c r="H18" t="s">
        <v>30</v>
      </c>
      <c r="I18" s="2">
        <v>-182490.75099450001</v>
      </c>
      <c r="J18" s="2">
        <v>0</v>
      </c>
      <c r="K18" s="2">
        <v>-175972.98595499998</v>
      </c>
      <c r="L18" s="2">
        <v>-6517.7650395000237</v>
      </c>
      <c r="M18" s="2">
        <v>-6517.7650395000237</v>
      </c>
      <c r="N18" s="2">
        <v>0</v>
      </c>
      <c r="O18" s="2">
        <v>0</v>
      </c>
      <c r="P18" s="2">
        <v>0</v>
      </c>
      <c r="Q18" t="s">
        <v>79</v>
      </c>
      <c r="R18" t="s">
        <v>80</v>
      </c>
      <c r="S18" t="s">
        <v>45</v>
      </c>
      <c r="T18" t="s">
        <v>70</v>
      </c>
      <c r="U18" t="s">
        <v>82</v>
      </c>
      <c r="V18" t="s">
        <v>35</v>
      </c>
      <c r="W18" t="s">
        <v>58</v>
      </c>
      <c r="X18" t="s">
        <v>49</v>
      </c>
      <c r="Y18" t="s">
        <v>59</v>
      </c>
      <c r="Z18" t="s">
        <v>83</v>
      </c>
    </row>
    <row r="19" spans="1:26" x14ac:dyDescent="0.4">
      <c r="A19" t="s">
        <v>24</v>
      </c>
      <c r="B19" t="s">
        <v>54</v>
      </c>
      <c r="C19" t="s">
        <v>55</v>
      </c>
      <c r="D19" t="s">
        <v>69</v>
      </c>
      <c r="E19" t="s">
        <v>28</v>
      </c>
      <c r="F19" t="s">
        <v>29</v>
      </c>
      <c r="G19" t="s">
        <v>30</v>
      </c>
      <c r="H19" t="s">
        <v>30</v>
      </c>
      <c r="I19" s="2">
        <v>-1817.7692307692309</v>
      </c>
      <c r="J19" s="2">
        <v>0</v>
      </c>
      <c r="K19" s="2">
        <v>-1072.5060200832477</v>
      </c>
      <c r="L19" s="2">
        <v>-745.26321068598327</v>
      </c>
      <c r="M19" s="2">
        <v>-745.26321068598327</v>
      </c>
      <c r="N19" s="2">
        <v>0</v>
      </c>
      <c r="O19" s="2">
        <v>0</v>
      </c>
      <c r="P19" s="2">
        <v>0</v>
      </c>
      <c r="Q19" t="s">
        <v>61</v>
      </c>
      <c r="R19" t="s">
        <v>62</v>
      </c>
      <c r="S19" t="s">
        <v>45</v>
      </c>
      <c r="T19" t="s">
        <v>70</v>
      </c>
      <c r="U19" t="s">
        <v>34</v>
      </c>
      <c r="V19" t="s">
        <v>35</v>
      </c>
      <c r="W19" t="s">
        <v>58</v>
      </c>
      <c r="X19" t="s">
        <v>49</v>
      </c>
      <c r="Y19" t="s">
        <v>59</v>
      </c>
      <c r="Z19" t="s">
        <v>39</v>
      </c>
    </row>
    <row r="20" spans="1:26" x14ac:dyDescent="0.4">
      <c r="A20" t="s">
        <v>24</v>
      </c>
      <c r="B20" t="s">
        <v>54</v>
      </c>
      <c r="C20" t="s">
        <v>55</v>
      </c>
      <c r="D20" t="s">
        <v>69</v>
      </c>
      <c r="E20" t="s">
        <v>28</v>
      </c>
      <c r="F20" t="s">
        <v>29</v>
      </c>
      <c r="G20" t="s">
        <v>30</v>
      </c>
      <c r="H20" t="s">
        <v>30</v>
      </c>
      <c r="I20" s="2">
        <v>-57.692307692307693</v>
      </c>
      <c r="J20" s="2">
        <v>0</v>
      </c>
      <c r="K20" s="2">
        <v>0</v>
      </c>
      <c r="L20" s="2">
        <v>-57.692307692307693</v>
      </c>
      <c r="M20" s="2">
        <v>-57.692307692307693</v>
      </c>
      <c r="N20" s="2">
        <v>0</v>
      </c>
      <c r="O20" s="2">
        <v>0</v>
      </c>
      <c r="P20" s="2">
        <v>0</v>
      </c>
      <c r="Q20" t="s">
        <v>61</v>
      </c>
      <c r="R20" t="s">
        <v>62</v>
      </c>
      <c r="S20" t="s">
        <v>45</v>
      </c>
      <c r="T20" t="s">
        <v>70</v>
      </c>
      <c r="U20" t="s">
        <v>47</v>
      </c>
      <c r="V20" t="s">
        <v>35</v>
      </c>
      <c r="W20" t="s">
        <v>58</v>
      </c>
      <c r="X20" t="s">
        <v>49</v>
      </c>
      <c r="Y20" t="s">
        <v>59</v>
      </c>
      <c r="Z20" t="s">
        <v>51</v>
      </c>
    </row>
    <row r="21" spans="1:26" x14ac:dyDescent="0.4">
      <c r="A21" t="s">
        <v>24</v>
      </c>
      <c r="B21" t="s">
        <v>54</v>
      </c>
      <c r="C21" t="s">
        <v>55</v>
      </c>
      <c r="D21" t="s">
        <v>88</v>
      </c>
      <c r="E21" t="s">
        <v>28</v>
      </c>
      <c r="F21" t="s">
        <v>29</v>
      </c>
      <c r="G21" t="s">
        <v>30</v>
      </c>
      <c r="H21" t="s">
        <v>30</v>
      </c>
      <c r="I21" s="2">
        <v>-17999.999899999999</v>
      </c>
      <c r="J21" s="2">
        <v>0</v>
      </c>
      <c r="K21" s="2">
        <v>-18000</v>
      </c>
      <c r="L21" s="2">
        <v>1.0000000111176632E-4</v>
      </c>
      <c r="M21" s="2">
        <v>0</v>
      </c>
      <c r="N21" s="2">
        <v>0</v>
      </c>
      <c r="O21" s="2">
        <v>0</v>
      </c>
      <c r="P21" s="2">
        <v>0</v>
      </c>
      <c r="Q21" t="s">
        <v>31</v>
      </c>
      <c r="R21" t="s">
        <v>31</v>
      </c>
      <c r="S21" t="s">
        <v>45</v>
      </c>
      <c r="T21" t="s">
        <v>89</v>
      </c>
      <c r="U21" t="s">
        <v>82</v>
      </c>
      <c r="V21" t="s">
        <v>35</v>
      </c>
      <c r="W21" t="s">
        <v>58</v>
      </c>
      <c r="X21" t="s">
        <v>49</v>
      </c>
      <c r="Y21" t="s">
        <v>59</v>
      </c>
      <c r="Z21" t="s">
        <v>83</v>
      </c>
    </row>
    <row r="22" spans="1:26" x14ac:dyDescent="0.4">
      <c r="A22" t="s">
        <v>24</v>
      </c>
      <c r="B22" t="s">
        <v>54</v>
      </c>
      <c r="C22" t="s">
        <v>55</v>
      </c>
      <c r="D22" t="s">
        <v>88</v>
      </c>
      <c r="E22" t="s">
        <v>28</v>
      </c>
      <c r="F22" t="s">
        <v>29</v>
      </c>
      <c r="G22" t="s">
        <v>30</v>
      </c>
      <c r="H22" t="s">
        <v>30</v>
      </c>
      <c r="I22" s="2">
        <v>-428269.11295099207</v>
      </c>
      <c r="J22" s="2">
        <v>0</v>
      </c>
      <c r="K22" s="2">
        <v>-396579.23043869808</v>
      </c>
      <c r="L22" s="2">
        <v>-31689.882512294003</v>
      </c>
      <c r="M22" s="2">
        <v>-31689.882512294003</v>
      </c>
      <c r="N22" s="2">
        <v>0</v>
      </c>
      <c r="O22" s="2">
        <v>0</v>
      </c>
      <c r="P22" s="2">
        <v>0</v>
      </c>
      <c r="Q22" t="s">
        <v>31</v>
      </c>
      <c r="R22" t="s">
        <v>31</v>
      </c>
      <c r="S22" t="s">
        <v>45</v>
      </c>
      <c r="T22" t="s">
        <v>89</v>
      </c>
      <c r="U22" t="s">
        <v>34</v>
      </c>
      <c r="V22" t="s">
        <v>35</v>
      </c>
      <c r="W22" t="s">
        <v>58</v>
      </c>
      <c r="X22" t="s">
        <v>49</v>
      </c>
      <c r="Y22" t="s">
        <v>59</v>
      </c>
      <c r="Z22" t="s">
        <v>39</v>
      </c>
    </row>
    <row r="23" spans="1:26" x14ac:dyDescent="0.4">
      <c r="A23" t="s">
        <v>24</v>
      </c>
      <c r="B23" t="s">
        <v>54</v>
      </c>
      <c r="C23" t="s">
        <v>55</v>
      </c>
      <c r="D23" t="s">
        <v>88</v>
      </c>
      <c r="E23" t="s">
        <v>28</v>
      </c>
      <c r="F23" t="s">
        <v>29</v>
      </c>
      <c r="G23" t="s">
        <v>30</v>
      </c>
      <c r="H23" t="s">
        <v>30</v>
      </c>
      <c r="I23" s="2">
        <v>-108040.58590725355</v>
      </c>
      <c r="J23" s="2">
        <v>-11719</v>
      </c>
      <c r="K23" s="2">
        <v>-83737.262035780703</v>
      </c>
      <c r="L23" s="2">
        <v>-24303.323871472836</v>
      </c>
      <c r="M23" s="2">
        <v>-24303.323871472836</v>
      </c>
      <c r="N23" s="2">
        <v>0</v>
      </c>
      <c r="O23" s="2">
        <v>0</v>
      </c>
      <c r="P23" s="2">
        <v>0</v>
      </c>
      <c r="Q23" t="s">
        <v>31</v>
      </c>
      <c r="R23" t="s">
        <v>31</v>
      </c>
      <c r="S23" t="s">
        <v>45</v>
      </c>
      <c r="T23" t="s">
        <v>89</v>
      </c>
      <c r="U23" t="s">
        <v>47</v>
      </c>
      <c r="V23" t="s">
        <v>35</v>
      </c>
      <c r="W23" t="s">
        <v>58</v>
      </c>
      <c r="X23" t="s">
        <v>49</v>
      </c>
      <c r="Y23" t="s">
        <v>59</v>
      </c>
      <c r="Z23" t="s">
        <v>51</v>
      </c>
    </row>
    <row r="24" spans="1:26" x14ac:dyDescent="0.4">
      <c r="A24" t="s">
        <v>24</v>
      </c>
      <c r="B24" t="s">
        <v>54</v>
      </c>
      <c r="C24" t="s">
        <v>55</v>
      </c>
      <c r="D24" t="s">
        <v>88</v>
      </c>
      <c r="E24" t="s">
        <v>28</v>
      </c>
      <c r="F24" t="s">
        <v>29</v>
      </c>
      <c r="G24" t="s">
        <v>30</v>
      </c>
      <c r="H24" t="s">
        <v>30</v>
      </c>
      <c r="I24" s="2">
        <v>0</v>
      </c>
      <c r="J24" s="2">
        <v>0</v>
      </c>
      <c r="K24" s="2">
        <v>-54.807692307692307</v>
      </c>
      <c r="L24" s="2">
        <v>54.807692307692307</v>
      </c>
      <c r="M24" s="2">
        <v>0</v>
      </c>
      <c r="N24" s="2">
        <v>0</v>
      </c>
      <c r="O24" s="2">
        <v>0</v>
      </c>
      <c r="P24" s="2">
        <v>0</v>
      </c>
      <c r="Q24" t="s">
        <v>31</v>
      </c>
      <c r="R24" t="s">
        <v>31</v>
      </c>
      <c r="S24" t="s">
        <v>45</v>
      </c>
      <c r="T24" t="s">
        <v>89</v>
      </c>
      <c r="U24" t="s">
        <v>71</v>
      </c>
      <c r="V24" t="s">
        <v>35</v>
      </c>
      <c r="W24" t="s">
        <v>58</v>
      </c>
      <c r="X24" t="s">
        <v>49</v>
      </c>
      <c r="Y24" t="s">
        <v>59</v>
      </c>
      <c r="Z24" t="s">
        <v>72</v>
      </c>
    </row>
    <row r="25" spans="1:26" x14ac:dyDescent="0.4">
      <c r="A25" t="s">
        <v>24</v>
      </c>
      <c r="B25" t="s">
        <v>25</v>
      </c>
      <c r="C25" t="s">
        <v>26</v>
      </c>
      <c r="D25" t="s">
        <v>27</v>
      </c>
      <c r="E25" t="s">
        <v>28</v>
      </c>
      <c r="F25" t="s">
        <v>29</v>
      </c>
      <c r="G25" t="s">
        <v>30</v>
      </c>
      <c r="H25" t="s">
        <v>30</v>
      </c>
      <c r="I25" s="2">
        <v>-199446.7561901646</v>
      </c>
      <c r="J25" s="2">
        <v>-4204</v>
      </c>
      <c r="K25" s="2">
        <v>-93729.554109628341</v>
      </c>
      <c r="L25" s="2">
        <v>-105717.20208053631</v>
      </c>
      <c r="M25" s="2">
        <v>-105717.20208053631</v>
      </c>
      <c r="N25" s="2">
        <v>0</v>
      </c>
      <c r="O25" s="2">
        <v>0</v>
      </c>
      <c r="P25" s="2">
        <v>0</v>
      </c>
      <c r="Q25" t="s">
        <v>31</v>
      </c>
      <c r="R25" t="s">
        <v>31</v>
      </c>
      <c r="S25" t="s">
        <v>90</v>
      </c>
      <c r="T25" t="s">
        <v>33</v>
      </c>
      <c r="U25" t="s">
        <v>34</v>
      </c>
      <c r="V25" t="s">
        <v>35</v>
      </c>
      <c r="W25" t="s">
        <v>36</v>
      </c>
      <c r="X25" t="s">
        <v>91</v>
      </c>
      <c r="Y25" t="s">
        <v>38</v>
      </c>
      <c r="Z25" t="s">
        <v>39</v>
      </c>
    </row>
    <row r="26" spans="1:26" x14ac:dyDescent="0.4">
      <c r="A26" t="s">
        <v>24</v>
      </c>
      <c r="B26" t="s">
        <v>25</v>
      </c>
      <c r="C26" t="s">
        <v>26</v>
      </c>
      <c r="D26" t="s">
        <v>92</v>
      </c>
      <c r="E26" t="s">
        <v>28</v>
      </c>
      <c r="F26" t="s">
        <v>29</v>
      </c>
      <c r="G26" t="s">
        <v>30</v>
      </c>
      <c r="H26" t="s">
        <v>30</v>
      </c>
      <c r="I26" s="2">
        <v>-15263.562070338699</v>
      </c>
      <c r="J26" s="2">
        <v>0</v>
      </c>
      <c r="K26" s="2">
        <v>-16887.925461564988</v>
      </c>
      <c r="L26" s="2">
        <v>1624.3633912262894</v>
      </c>
      <c r="M26" s="2">
        <v>0</v>
      </c>
      <c r="N26" s="2">
        <v>0</v>
      </c>
      <c r="O26" s="2">
        <v>0</v>
      </c>
      <c r="P26" s="2">
        <v>0</v>
      </c>
      <c r="Q26" t="s">
        <v>31</v>
      </c>
      <c r="R26" t="s">
        <v>31</v>
      </c>
      <c r="S26" t="s">
        <v>45</v>
      </c>
      <c r="T26" t="s">
        <v>93</v>
      </c>
      <c r="U26" t="s">
        <v>47</v>
      </c>
      <c r="V26" t="s">
        <v>35</v>
      </c>
      <c r="W26" t="s">
        <v>36</v>
      </c>
      <c r="X26" t="s">
        <v>49</v>
      </c>
      <c r="Y26" t="s">
        <v>38</v>
      </c>
      <c r="Z26" t="s">
        <v>51</v>
      </c>
    </row>
    <row r="27" spans="1:26" x14ac:dyDescent="0.4">
      <c r="A27" t="s">
        <v>24</v>
      </c>
      <c r="B27" t="s">
        <v>54</v>
      </c>
      <c r="C27" t="s">
        <v>55</v>
      </c>
      <c r="D27" t="s">
        <v>69</v>
      </c>
      <c r="E27" t="s">
        <v>28</v>
      </c>
      <c r="F27" t="s">
        <v>29</v>
      </c>
      <c r="G27" t="s">
        <v>30</v>
      </c>
      <c r="H27" t="s">
        <v>30</v>
      </c>
      <c r="I27" s="2">
        <v>-984445.55931239179</v>
      </c>
      <c r="J27" s="2">
        <v>0</v>
      </c>
      <c r="K27" s="2">
        <v>-840010.01967747766</v>
      </c>
      <c r="L27" s="2">
        <v>-144435.53963491396</v>
      </c>
      <c r="M27" s="2">
        <v>-144435.53963491396</v>
      </c>
      <c r="N27" s="2">
        <v>0</v>
      </c>
      <c r="O27" s="2">
        <v>0</v>
      </c>
      <c r="P27" s="2">
        <v>0</v>
      </c>
      <c r="Q27" t="s">
        <v>31</v>
      </c>
      <c r="R27" t="s">
        <v>31</v>
      </c>
      <c r="S27" t="s">
        <v>45</v>
      </c>
      <c r="T27" t="s">
        <v>70</v>
      </c>
      <c r="U27" t="s">
        <v>34</v>
      </c>
      <c r="V27" t="s">
        <v>35</v>
      </c>
      <c r="W27" t="s">
        <v>58</v>
      </c>
      <c r="X27" t="s">
        <v>49</v>
      </c>
      <c r="Y27" t="s">
        <v>59</v>
      </c>
      <c r="Z27" t="s">
        <v>39</v>
      </c>
    </row>
    <row r="28" spans="1:26" x14ac:dyDescent="0.4">
      <c r="A28" t="s">
        <v>24</v>
      </c>
      <c r="B28" t="s">
        <v>25</v>
      </c>
      <c r="C28" t="s">
        <v>26</v>
      </c>
      <c r="D28" t="s">
        <v>60</v>
      </c>
      <c r="E28" t="s">
        <v>28</v>
      </c>
      <c r="F28" t="s">
        <v>29</v>
      </c>
      <c r="G28" t="s">
        <v>30</v>
      </c>
      <c r="H28" t="s">
        <v>30</v>
      </c>
      <c r="I28" s="2">
        <v>-314.69230769230768</v>
      </c>
      <c r="J28" s="2">
        <v>-257</v>
      </c>
      <c r="K28" s="2">
        <v>0</v>
      </c>
      <c r="L28" s="2">
        <v>-314.69230769230768</v>
      </c>
      <c r="M28" s="2">
        <v>-57.692307692307693</v>
      </c>
      <c r="N28" s="2">
        <v>0</v>
      </c>
      <c r="O28" s="2">
        <v>0</v>
      </c>
      <c r="P28" s="2">
        <v>0</v>
      </c>
      <c r="Q28" t="s">
        <v>61</v>
      </c>
      <c r="R28" t="s">
        <v>62</v>
      </c>
      <c r="S28" t="s">
        <v>45</v>
      </c>
      <c r="T28" t="s">
        <v>63</v>
      </c>
      <c r="U28" t="s">
        <v>47</v>
      </c>
      <c r="V28" t="s">
        <v>35</v>
      </c>
      <c r="W28" t="s">
        <v>36</v>
      </c>
      <c r="X28" t="s">
        <v>49</v>
      </c>
      <c r="Y28" t="s">
        <v>38</v>
      </c>
      <c r="Z28" t="s">
        <v>51</v>
      </c>
    </row>
    <row r="29" spans="1:26" x14ac:dyDescent="0.4">
      <c r="A29" t="s">
        <v>24</v>
      </c>
      <c r="B29" t="s">
        <v>54</v>
      </c>
      <c r="C29" t="s">
        <v>55</v>
      </c>
      <c r="D29" t="s">
        <v>88</v>
      </c>
      <c r="E29" t="s">
        <v>28</v>
      </c>
      <c r="F29" t="s">
        <v>29</v>
      </c>
      <c r="G29" t="s">
        <v>30</v>
      </c>
      <c r="H29" t="s">
        <v>30</v>
      </c>
      <c r="I29" s="2">
        <v>-2455.8058812279487</v>
      </c>
      <c r="J29" s="2">
        <v>0</v>
      </c>
      <c r="K29" s="2">
        <v>0</v>
      </c>
      <c r="L29" s="2">
        <v>-2455.8058812279487</v>
      </c>
      <c r="M29" s="2">
        <v>-2455.8058812279487</v>
      </c>
      <c r="N29" s="2">
        <v>0</v>
      </c>
      <c r="O29" s="2">
        <v>0</v>
      </c>
      <c r="P29" s="2">
        <v>0</v>
      </c>
      <c r="Q29" t="s">
        <v>31</v>
      </c>
      <c r="R29" t="s">
        <v>31</v>
      </c>
      <c r="S29" t="s">
        <v>45</v>
      </c>
      <c r="T29" t="s">
        <v>89</v>
      </c>
      <c r="U29" t="s">
        <v>64</v>
      </c>
      <c r="V29" t="s">
        <v>35</v>
      </c>
      <c r="W29" t="s">
        <v>58</v>
      </c>
      <c r="X29" t="s">
        <v>49</v>
      </c>
      <c r="Y29" t="s">
        <v>59</v>
      </c>
      <c r="Z29" t="s">
        <v>28</v>
      </c>
    </row>
    <row r="30" spans="1:26" x14ac:dyDescent="0.4">
      <c r="A30" t="s">
        <v>24</v>
      </c>
      <c r="B30" t="s">
        <v>25</v>
      </c>
      <c r="C30" t="s">
        <v>26</v>
      </c>
      <c r="D30" t="s">
        <v>94</v>
      </c>
      <c r="E30" t="s">
        <v>28</v>
      </c>
      <c r="F30" t="s">
        <v>29</v>
      </c>
      <c r="G30" t="s">
        <v>30</v>
      </c>
      <c r="H30" t="s">
        <v>30</v>
      </c>
      <c r="I30" s="2">
        <v>0</v>
      </c>
      <c r="J30" s="2">
        <v>0</v>
      </c>
      <c r="K30" s="2">
        <v>-18.26923076923077</v>
      </c>
      <c r="L30" s="2">
        <v>18.26923076923077</v>
      </c>
      <c r="M30" s="2">
        <v>0</v>
      </c>
      <c r="N30" s="2">
        <v>0</v>
      </c>
      <c r="O30" s="2">
        <v>0</v>
      </c>
      <c r="P30" s="2">
        <v>0</v>
      </c>
      <c r="Q30" t="s">
        <v>31</v>
      </c>
      <c r="R30" t="s">
        <v>31</v>
      </c>
      <c r="S30" t="s">
        <v>45</v>
      </c>
      <c r="T30" t="s">
        <v>95</v>
      </c>
      <c r="U30" t="s">
        <v>71</v>
      </c>
      <c r="V30" t="s">
        <v>35</v>
      </c>
      <c r="W30" t="s">
        <v>36</v>
      </c>
      <c r="X30" t="s">
        <v>49</v>
      </c>
      <c r="Y30" t="s">
        <v>38</v>
      </c>
      <c r="Z30" t="s">
        <v>72</v>
      </c>
    </row>
    <row r="31" spans="1:26" x14ac:dyDescent="0.4">
      <c r="A31" t="s">
        <v>24</v>
      </c>
      <c r="B31" t="s">
        <v>25</v>
      </c>
      <c r="C31" t="s">
        <v>26</v>
      </c>
      <c r="D31" t="s">
        <v>27</v>
      </c>
      <c r="E31" t="s">
        <v>28</v>
      </c>
      <c r="F31" t="s">
        <v>29</v>
      </c>
      <c r="G31" t="s">
        <v>30</v>
      </c>
      <c r="H31" t="s">
        <v>30</v>
      </c>
      <c r="I31" s="2">
        <v>-4492.3532196258902</v>
      </c>
      <c r="J31" s="2">
        <v>0</v>
      </c>
      <c r="K31" s="2">
        <v>-7595.9580669421584</v>
      </c>
      <c r="L31" s="2">
        <v>3103.6048473162678</v>
      </c>
      <c r="M31" s="2">
        <v>0</v>
      </c>
      <c r="N31" s="2">
        <v>0</v>
      </c>
      <c r="O31" s="2">
        <v>0</v>
      </c>
      <c r="P31" s="2">
        <v>0</v>
      </c>
      <c r="Q31" t="s">
        <v>31</v>
      </c>
      <c r="R31" t="s">
        <v>31</v>
      </c>
      <c r="S31" t="s">
        <v>90</v>
      </c>
      <c r="T31" t="s">
        <v>33</v>
      </c>
      <c r="U31" t="s">
        <v>47</v>
      </c>
      <c r="V31" t="s">
        <v>35</v>
      </c>
      <c r="W31" t="s">
        <v>36</v>
      </c>
      <c r="X31" t="s">
        <v>91</v>
      </c>
      <c r="Y31" t="s">
        <v>38</v>
      </c>
      <c r="Z31" t="s">
        <v>51</v>
      </c>
    </row>
    <row r="32" spans="1:26" x14ac:dyDescent="0.4">
      <c r="A32" t="s">
        <v>24</v>
      </c>
      <c r="B32" t="s">
        <v>25</v>
      </c>
      <c r="C32" t="s">
        <v>26</v>
      </c>
      <c r="D32" t="s">
        <v>94</v>
      </c>
      <c r="E32" t="s">
        <v>28</v>
      </c>
      <c r="F32" t="s">
        <v>29</v>
      </c>
      <c r="G32" t="s">
        <v>30</v>
      </c>
      <c r="H32" t="s">
        <v>30</v>
      </c>
      <c r="I32" s="2">
        <v>-386935.33950926957</v>
      </c>
      <c r="J32" s="2">
        <v>-88947</v>
      </c>
      <c r="K32" s="2">
        <v>-273392.19537589466</v>
      </c>
      <c r="L32" s="2">
        <v>-113543.1441333749</v>
      </c>
      <c r="M32" s="2">
        <v>-113543.1441333749</v>
      </c>
      <c r="N32" s="2">
        <v>0</v>
      </c>
      <c r="O32" s="2">
        <v>0</v>
      </c>
      <c r="P32" s="2">
        <v>0</v>
      </c>
      <c r="Q32" t="s">
        <v>31</v>
      </c>
      <c r="R32" t="s">
        <v>31</v>
      </c>
      <c r="S32" t="s">
        <v>45</v>
      </c>
      <c r="T32" t="s">
        <v>95</v>
      </c>
      <c r="U32" t="s">
        <v>34</v>
      </c>
      <c r="V32" t="s">
        <v>35</v>
      </c>
      <c r="W32" t="s">
        <v>36</v>
      </c>
      <c r="X32" t="s">
        <v>49</v>
      </c>
      <c r="Y32" t="s">
        <v>38</v>
      </c>
      <c r="Z32" t="s">
        <v>39</v>
      </c>
    </row>
    <row r="33" spans="1:26" x14ac:dyDescent="0.4">
      <c r="A33" t="s">
        <v>24</v>
      </c>
      <c r="B33" t="s">
        <v>25</v>
      </c>
      <c r="C33" t="s">
        <v>26</v>
      </c>
      <c r="D33" t="s">
        <v>78</v>
      </c>
      <c r="E33" t="s">
        <v>28</v>
      </c>
      <c r="F33" t="s">
        <v>29</v>
      </c>
      <c r="G33" t="s">
        <v>30</v>
      </c>
      <c r="H33" t="s">
        <v>30</v>
      </c>
      <c r="I33" s="2">
        <v>0</v>
      </c>
      <c r="J33" s="2">
        <v>0</v>
      </c>
      <c r="K33" s="2">
        <v>-14.43</v>
      </c>
      <c r="L33" s="2">
        <v>14.43</v>
      </c>
      <c r="M33" s="2">
        <v>0</v>
      </c>
      <c r="N33" s="2">
        <v>0</v>
      </c>
      <c r="O33" s="2">
        <v>0</v>
      </c>
      <c r="P33" s="2">
        <v>0</v>
      </c>
      <c r="Q33" t="s">
        <v>31</v>
      </c>
      <c r="R33" t="s">
        <v>31</v>
      </c>
      <c r="S33" t="s">
        <v>90</v>
      </c>
      <c r="T33" t="s">
        <v>81</v>
      </c>
      <c r="U33" t="s">
        <v>71</v>
      </c>
      <c r="V33" t="s">
        <v>35</v>
      </c>
      <c r="W33" t="s">
        <v>36</v>
      </c>
      <c r="X33" t="s">
        <v>91</v>
      </c>
      <c r="Y33" t="s">
        <v>38</v>
      </c>
      <c r="Z33" t="s">
        <v>72</v>
      </c>
    </row>
    <row r="34" spans="1:26" x14ac:dyDescent="0.4">
      <c r="A34" t="s">
        <v>24</v>
      </c>
      <c r="B34" t="s">
        <v>25</v>
      </c>
      <c r="C34" t="s">
        <v>26</v>
      </c>
      <c r="D34" t="s">
        <v>78</v>
      </c>
      <c r="E34" t="s">
        <v>28</v>
      </c>
      <c r="F34" t="s">
        <v>29</v>
      </c>
      <c r="G34" t="s">
        <v>30</v>
      </c>
      <c r="H34" t="s">
        <v>30</v>
      </c>
      <c r="I34" s="2">
        <v>-593.88836593992608</v>
      </c>
      <c r="J34" s="2">
        <v>0</v>
      </c>
      <c r="K34" s="2">
        <v>0</v>
      </c>
      <c r="L34" s="2">
        <v>-593.88836593992608</v>
      </c>
      <c r="M34" s="2">
        <v>-593.88836593992608</v>
      </c>
      <c r="N34" s="2">
        <v>0</v>
      </c>
      <c r="O34" s="2">
        <v>0</v>
      </c>
      <c r="P34" s="2">
        <v>0</v>
      </c>
      <c r="Q34" t="s">
        <v>31</v>
      </c>
      <c r="R34" t="s">
        <v>31</v>
      </c>
      <c r="S34" t="s">
        <v>45</v>
      </c>
      <c r="T34" t="s">
        <v>81</v>
      </c>
      <c r="U34" t="s">
        <v>64</v>
      </c>
      <c r="V34" t="s">
        <v>35</v>
      </c>
      <c r="W34" t="s">
        <v>36</v>
      </c>
      <c r="X34" t="s">
        <v>49</v>
      </c>
      <c r="Y34" t="s">
        <v>38</v>
      </c>
      <c r="Z34" t="s">
        <v>28</v>
      </c>
    </row>
    <row r="35" spans="1:26" x14ac:dyDescent="0.4">
      <c r="A35" t="s">
        <v>24</v>
      </c>
      <c r="B35" t="s">
        <v>54</v>
      </c>
      <c r="C35" t="s">
        <v>55</v>
      </c>
      <c r="D35" t="s">
        <v>56</v>
      </c>
      <c r="E35" t="s">
        <v>28</v>
      </c>
      <c r="F35" t="s">
        <v>29</v>
      </c>
      <c r="G35" t="s">
        <v>30</v>
      </c>
      <c r="H35" t="s">
        <v>30</v>
      </c>
      <c r="I35" s="2">
        <v>-15582.74</v>
      </c>
      <c r="J35" s="2">
        <v>0</v>
      </c>
      <c r="K35" s="2">
        <v>0</v>
      </c>
      <c r="L35" s="2">
        <v>-15582.74</v>
      </c>
      <c r="M35" s="2">
        <v>-15582.74</v>
      </c>
      <c r="N35" s="2">
        <v>0</v>
      </c>
      <c r="O35" s="2">
        <v>0</v>
      </c>
      <c r="P35" s="2">
        <v>0</v>
      </c>
      <c r="Q35" t="s">
        <v>31</v>
      </c>
      <c r="R35" t="s">
        <v>31</v>
      </c>
      <c r="S35" t="s">
        <v>96</v>
      </c>
      <c r="T35" t="s">
        <v>57</v>
      </c>
      <c r="U35" t="s">
        <v>64</v>
      </c>
      <c r="V35" t="s">
        <v>35</v>
      </c>
      <c r="W35" t="s">
        <v>58</v>
      </c>
      <c r="X35" t="s">
        <v>97</v>
      </c>
      <c r="Y35" t="s">
        <v>59</v>
      </c>
      <c r="Z35" t="s">
        <v>28</v>
      </c>
    </row>
    <row r="36" spans="1:26" x14ac:dyDescent="0.4">
      <c r="A36" t="s">
        <v>24</v>
      </c>
      <c r="B36" t="s">
        <v>54</v>
      </c>
      <c r="C36" t="s">
        <v>55</v>
      </c>
      <c r="D36" t="s">
        <v>56</v>
      </c>
      <c r="E36" t="s">
        <v>28</v>
      </c>
      <c r="F36" t="s">
        <v>29</v>
      </c>
      <c r="G36" t="s">
        <v>30</v>
      </c>
      <c r="H36" t="s">
        <v>30</v>
      </c>
      <c r="I36" s="2">
        <v>-133617.28410343782</v>
      </c>
      <c r="J36" s="2">
        <v>-1348</v>
      </c>
      <c r="K36" s="2">
        <v>-133127.73980000001</v>
      </c>
      <c r="L36" s="2">
        <v>-489.54430343782587</v>
      </c>
      <c r="M36" s="2">
        <v>-489.54430343782587</v>
      </c>
      <c r="N36" s="2">
        <v>0</v>
      </c>
      <c r="O36" s="2">
        <v>0</v>
      </c>
      <c r="P36" s="2">
        <v>0</v>
      </c>
      <c r="Q36" t="s">
        <v>31</v>
      </c>
      <c r="R36" t="s">
        <v>31</v>
      </c>
      <c r="S36" t="s">
        <v>98</v>
      </c>
      <c r="T36" t="s">
        <v>57</v>
      </c>
      <c r="U36" t="s">
        <v>34</v>
      </c>
      <c r="V36" t="s">
        <v>35</v>
      </c>
      <c r="W36" t="s">
        <v>58</v>
      </c>
      <c r="X36" t="s">
        <v>99</v>
      </c>
      <c r="Y36" t="s">
        <v>59</v>
      </c>
      <c r="Z36" t="s">
        <v>39</v>
      </c>
    </row>
    <row r="37" spans="1:26" x14ac:dyDescent="0.4">
      <c r="A37" t="s">
        <v>24</v>
      </c>
      <c r="B37" t="s">
        <v>54</v>
      </c>
      <c r="C37" t="s">
        <v>55</v>
      </c>
      <c r="D37" t="s">
        <v>56</v>
      </c>
      <c r="E37" t="s">
        <v>28</v>
      </c>
      <c r="F37" t="s">
        <v>29</v>
      </c>
      <c r="G37" t="s">
        <v>30</v>
      </c>
      <c r="H37" t="s">
        <v>30</v>
      </c>
      <c r="I37" s="2">
        <v>-17000</v>
      </c>
      <c r="J37" s="2">
        <v>0</v>
      </c>
      <c r="K37" s="2">
        <v>-14399.5288</v>
      </c>
      <c r="L37" s="2">
        <v>-2600.4712000000004</v>
      </c>
      <c r="M37" s="2">
        <v>-2600.4712000000004</v>
      </c>
      <c r="N37" s="2">
        <v>0</v>
      </c>
      <c r="O37" s="2">
        <v>0</v>
      </c>
      <c r="P37" s="2">
        <v>0</v>
      </c>
      <c r="Q37" t="s">
        <v>31</v>
      </c>
      <c r="R37" t="s">
        <v>31</v>
      </c>
      <c r="S37" t="s">
        <v>98</v>
      </c>
      <c r="T37" t="s">
        <v>57</v>
      </c>
      <c r="U37" t="s">
        <v>47</v>
      </c>
      <c r="V37" t="s">
        <v>35</v>
      </c>
      <c r="W37" t="s">
        <v>58</v>
      </c>
      <c r="X37" t="s">
        <v>99</v>
      </c>
      <c r="Y37" t="s">
        <v>59</v>
      </c>
      <c r="Z37" t="s">
        <v>51</v>
      </c>
    </row>
    <row r="38" spans="1:26" x14ac:dyDescent="0.4">
      <c r="A38" t="s">
        <v>24</v>
      </c>
      <c r="B38" t="s">
        <v>54</v>
      </c>
      <c r="C38" t="s">
        <v>55</v>
      </c>
      <c r="D38" t="s">
        <v>56</v>
      </c>
      <c r="E38" t="s">
        <v>28</v>
      </c>
      <c r="F38" t="s">
        <v>29</v>
      </c>
      <c r="G38" t="s">
        <v>30</v>
      </c>
      <c r="H38" t="s">
        <v>30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-6553.8110000000097</v>
      </c>
      <c r="P38" s="2">
        <v>-6553.8110000000097</v>
      </c>
      <c r="Q38" t="s">
        <v>79</v>
      </c>
      <c r="R38" t="s">
        <v>80</v>
      </c>
      <c r="S38" t="s">
        <v>45</v>
      </c>
      <c r="T38" t="s">
        <v>100</v>
      </c>
      <c r="U38" t="s">
        <v>82</v>
      </c>
      <c r="V38" t="s">
        <v>35</v>
      </c>
      <c r="W38" t="s">
        <v>58</v>
      </c>
      <c r="X38" t="s">
        <v>49</v>
      </c>
      <c r="Y38" t="s">
        <v>59</v>
      </c>
      <c r="Z38" t="s">
        <v>83</v>
      </c>
    </row>
    <row r="39" spans="1:26" x14ac:dyDescent="0.4">
      <c r="A39" t="s">
        <v>24</v>
      </c>
      <c r="B39" t="s">
        <v>54</v>
      </c>
      <c r="C39" t="s">
        <v>55</v>
      </c>
      <c r="D39" t="s">
        <v>56</v>
      </c>
      <c r="E39" t="s">
        <v>28</v>
      </c>
      <c r="F39" t="s">
        <v>29</v>
      </c>
      <c r="G39" t="s">
        <v>30</v>
      </c>
      <c r="H39" t="s">
        <v>30</v>
      </c>
      <c r="I39" s="2">
        <v>-1009.2500055</v>
      </c>
      <c r="J39" s="2">
        <v>0</v>
      </c>
      <c r="K39" s="2">
        <v>-973.20404500000006</v>
      </c>
      <c r="L39" s="2">
        <v>-36.045960499999978</v>
      </c>
      <c r="M39" s="2">
        <v>-36.045960499999978</v>
      </c>
      <c r="N39" s="2">
        <v>0</v>
      </c>
      <c r="O39" s="2">
        <v>0</v>
      </c>
      <c r="P39" s="2">
        <v>0</v>
      </c>
      <c r="Q39" t="s">
        <v>79</v>
      </c>
      <c r="R39" t="s">
        <v>80</v>
      </c>
      <c r="S39" t="s">
        <v>45</v>
      </c>
      <c r="T39" t="s">
        <v>57</v>
      </c>
      <c r="U39" t="s">
        <v>82</v>
      </c>
      <c r="V39" t="s">
        <v>35</v>
      </c>
      <c r="W39" t="s">
        <v>58</v>
      </c>
      <c r="X39" t="s">
        <v>49</v>
      </c>
      <c r="Y39" t="s">
        <v>59</v>
      </c>
      <c r="Z39" t="s">
        <v>83</v>
      </c>
    </row>
    <row r="40" spans="1:26" x14ac:dyDescent="0.4">
      <c r="A40" t="s">
        <v>24</v>
      </c>
      <c r="B40" t="s">
        <v>54</v>
      </c>
      <c r="C40" t="s">
        <v>55</v>
      </c>
      <c r="D40" t="s">
        <v>56</v>
      </c>
      <c r="E40" t="s">
        <v>28</v>
      </c>
      <c r="F40" t="s">
        <v>29</v>
      </c>
      <c r="G40" t="s">
        <v>30</v>
      </c>
      <c r="H40" t="s">
        <v>30</v>
      </c>
      <c r="I40" s="2">
        <v>-3635.5384615384619</v>
      </c>
      <c r="J40" s="2">
        <v>0</v>
      </c>
      <c r="K40" s="2">
        <v>-2145.0120401664954</v>
      </c>
      <c r="L40" s="2">
        <v>-1490.5264213719665</v>
      </c>
      <c r="M40" s="2">
        <v>-1490.5264213719665</v>
      </c>
      <c r="N40" s="2">
        <v>0</v>
      </c>
      <c r="O40" s="2">
        <v>0</v>
      </c>
      <c r="P40" s="2">
        <v>0</v>
      </c>
      <c r="Q40" t="s">
        <v>61</v>
      </c>
      <c r="R40" t="s">
        <v>62</v>
      </c>
      <c r="S40" t="s">
        <v>45</v>
      </c>
      <c r="T40" t="s">
        <v>57</v>
      </c>
      <c r="U40" t="s">
        <v>34</v>
      </c>
      <c r="V40" t="s">
        <v>35</v>
      </c>
      <c r="W40" t="s">
        <v>58</v>
      </c>
      <c r="X40" t="s">
        <v>49</v>
      </c>
      <c r="Y40" t="s">
        <v>59</v>
      </c>
      <c r="Z40" t="s">
        <v>39</v>
      </c>
    </row>
    <row r="41" spans="1:26" x14ac:dyDescent="0.4">
      <c r="A41" t="s">
        <v>24</v>
      </c>
      <c r="B41" t="s">
        <v>54</v>
      </c>
      <c r="C41" t="s">
        <v>55</v>
      </c>
      <c r="D41" t="s">
        <v>56</v>
      </c>
      <c r="E41" t="s">
        <v>28</v>
      </c>
      <c r="F41" t="s">
        <v>29</v>
      </c>
      <c r="G41" t="s">
        <v>30</v>
      </c>
      <c r="H41" t="s">
        <v>30</v>
      </c>
      <c r="I41" s="2">
        <v>-115.38461538461539</v>
      </c>
      <c r="J41" s="2">
        <v>0</v>
      </c>
      <c r="K41" s="2">
        <v>0</v>
      </c>
      <c r="L41" s="2">
        <v>-115.38461538461539</v>
      </c>
      <c r="M41" s="2">
        <v>-115.38461538461539</v>
      </c>
      <c r="N41" s="2">
        <v>0</v>
      </c>
      <c r="O41" s="2">
        <v>0</v>
      </c>
      <c r="P41" s="2">
        <v>0</v>
      </c>
      <c r="Q41" t="s">
        <v>61</v>
      </c>
      <c r="R41" t="s">
        <v>62</v>
      </c>
      <c r="S41" t="s">
        <v>45</v>
      </c>
      <c r="T41" t="s">
        <v>57</v>
      </c>
      <c r="U41" t="s">
        <v>47</v>
      </c>
      <c r="V41" t="s">
        <v>35</v>
      </c>
      <c r="W41" t="s">
        <v>58</v>
      </c>
      <c r="X41" t="s">
        <v>49</v>
      </c>
      <c r="Y41" t="s">
        <v>59</v>
      </c>
      <c r="Z41" t="s">
        <v>51</v>
      </c>
    </row>
    <row r="42" spans="1:26" x14ac:dyDescent="0.4">
      <c r="A42" t="s">
        <v>24</v>
      </c>
      <c r="B42" t="s">
        <v>54</v>
      </c>
      <c r="C42" t="s">
        <v>65</v>
      </c>
      <c r="D42" t="s">
        <v>101</v>
      </c>
      <c r="E42" t="s">
        <v>28</v>
      </c>
      <c r="F42" t="s">
        <v>29</v>
      </c>
      <c r="G42" t="s">
        <v>30</v>
      </c>
      <c r="H42" t="s">
        <v>30</v>
      </c>
      <c r="I42" s="2">
        <v>-325286.28485944698</v>
      </c>
      <c r="J42" s="2">
        <v>0</v>
      </c>
      <c r="K42" s="2">
        <v>-305351.08732665464</v>
      </c>
      <c r="L42" s="2">
        <v>-19935.197532792405</v>
      </c>
      <c r="M42" s="2">
        <v>-19935.197532792405</v>
      </c>
      <c r="N42" s="2">
        <v>0</v>
      </c>
      <c r="O42" s="2">
        <v>0</v>
      </c>
      <c r="P42" s="2">
        <v>0</v>
      </c>
      <c r="Q42" t="s">
        <v>31</v>
      </c>
      <c r="R42" t="s">
        <v>31</v>
      </c>
      <c r="S42" t="s">
        <v>45</v>
      </c>
      <c r="T42" t="s">
        <v>102</v>
      </c>
      <c r="U42" t="s">
        <v>34</v>
      </c>
      <c r="V42" t="s">
        <v>35</v>
      </c>
      <c r="W42" t="s">
        <v>58</v>
      </c>
      <c r="X42" t="s">
        <v>49</v>
      </c>
      <c r="Y42" t="s">
        <v>68</v>
      </c>
      <c r="Z42" t="s">
        <v>39</v>
      </c>
    </row>
    <row r="43" spans="1:26" x14ac:dyDescent="0.4">
      <c r="A43" t="s">
        <v>24</v>
      </c>
      <c r="B43" t="s">
        <v>54</v>
      </c>
      <c r="C43" t="s">
        <v>65</v>
      </c>
      <c r="D43" t="s">
        <v>101</v>
      </c>
      <c r="E43" t="s">
        <v>28</v>
      </c>
      <c r="F43" t="s">
        <v>29</v>
      </c>
      <c r="G43" t="s">
        <v>30</v>
      </c>
      <c r="H43" t="s">
        <v>30</v>
      </c>
      <c r="I43" s="2">
        <v>-361140.20406242734</v>
      </c>
      <c r="J43" s="2">
        <v>-60347</v>
      </c>
      <c r="K43" s="2">
        <v>-106663.76663782883</v>
      </c>
      <c r="L43" s="2">
        <v>-254476.43742459847</v>
      </c>
      <c r="M43" s="2">
        <v>-254476.43742459847</v>
      </c>
      <c r="N43" s="2">
        <v>0</v>
      </c>
      <c r="O43" s="2">
        <v>0</v>
      </c>
      <c r="P43" s="2">
        <v>0</v>
      </c>
      <c r="Q43" t="s">
        <v>31</v>
      </c>
      <c r="R43" t="s">
        <v>31</v>
      </c>
      <c r="S43" t="s">
        <v>45</v>
      </c>
      <c r="T43" t="s">
        <v>102</v>
      </c>
      <c r="U43" t="s">
        <v>47</v>
      </c>
      <c r="V43" t="s">
        <v>35</v>
      </c>
      <c r="W43" t="s">
        <v>58</v>
      </c>
      <c r="X43" t="s">
        <v>49</v>
      </c>
      <c r="Y43" t="s">
        <v>68</v>
      </c>
      <c r="Z43" t="s">
        <v>51</v>
      </c>
    </row>
    <row r="44" spans="1:26" x14ac:dyDescent="0.4">
      <c r="A44" t="s">
        <v>24</v>
      </c>
      <c r="B44" t="s">
        <v>54</v>
      </c>
      <c r="C44" t="s">
        <v>65</v>
      </c>
      <c r="D44" t="s">
        <v>101</v>
      </c>
      <c r="E44" t="s">
        <v>28</v>
      </c>
      <c r="F44" t="s">
        <v>29</v>
      </c>
      <c r="G44" t="s">
        <v>30</v>
      </c>
      <c r="H44" t="s">
        <v>30</v>
      </c>
      <c r="I44" s="2">
        <v>0</v>
      </c>
      <c r="J44" s="2">
        <v>0</v>
      </c>
      <c r="K44" s="2">
        <v>-27.403846153846153</v>
      </c>
      <c r="L44" s="2">
        <v>27.403846153846153</v>
      </c>
      <c r="M44" s="2">
        <v>0</v>
      </c>
      <c r="N44" s="2">
        <v>0</v>
      </c>
      <c r="O44" s="2">
        <v>0</v>
      </c>
      <c r="P44" s="2">
        <v>0</v>
      </c>
      <c r="Q44" t="s">
        <v>31</v>
      </c>
      <c r="R44" t="s">
        <v>31</v>
      </c>
      <c r="S44" t="s">
        <v>45</v>
      </c>
      <c r="T44" t="s">
        <v>102</v>
      </c>
      <c r="U44" t="s">
        <v>71</v>
      </c>
      <c r="V44" t="s">
        <v>35</v>
      </c>
      <c r="W44" t="s">
        <v>58</v>
      </c>
      <c r="X44" t="s">
        <v>49</v>
      </c>
      <c r="Y44" t="s">
        <v>68</v>
      </c>
      <c r="Z44" t="s">
        <v>72</v>
      </c>
    </row>
    <row r="45" spans="1:26" x14ac:dyDescent="0.4">
      <c r="A45" t="s">
        <v>24</v>
      </c>
      <c r="B45" t="s">
        <v>54</v>
      </c>
      <c r="C45" t="s">
        <v>65</v>
      </c>
      <c r="D45" t="s">
        <v>101</v>
      </c>
      <c r="E45" t="s">
        <v>28</v>
      </c>
      <c r="F45" t="s">
        <v>29</v>
      </c>
      <c r="G45" t="s">
        <v>30</v>
      </c>
      <c r="H45" t="s">
        <v>30</v>
      </c>
      <c r="I45" s="2">
        <v>-2242.9372108201601</v>
      </c>
      <c r="J45" s="2">
        <v>0</v>
      </c>
      <c r="K45" s="2">
        <v>0</v>
      </c>
      <c r="L45" s="2">
        <v>-2242.9372108201601</v>
      </c>
      <c r="M45" s="2">
        <v>-2242.9372108201601</v>
      </c>
      <c r="N45" s="2">
        <v>0</v>
      </c>
      <c r="O45" s="2">
        <v>0</v>
      </c>
      <c r="P45" s="2">
        <v>0</v>
      </c>
      <c r="Q45" t="s">
        <v>31</v>
      </c>
      <c r="R45" t="s">
        <v>31</v>
      </c>
      <c r="S45" t="s">
        <v>45</v>
      </c>
      <c r="T45" t="s">
        <v>102</v>
      </c>
      <c r="U45" t="s">
        <v>64</v>
      </c>
      <c r="V45" t="s">
        <v>35</v>
      </c>
      <c r="W45" t="s">
        <v>58</v>
      </c>
      <c r="X45" t="s">
        <v>49</v>
      </c>
      <c r="Y45" t="s">
        <v>68</v>
      </c>
      <c r="Z45" t="s">
        <v>28</v>
      </c>
    </row>
    <row r="46" spans="1:26" x14ac:dyDescent="0.4">
      <c r="A46" t="s">
        <v>24</v>
      </c>
      <c r="B46" t="s">
        <v>54</v>
      </c>
      <c r="C46" t="s">
        <v>65</v>
      </c>
      <c r="D46" t="s">
        <v>101</v>
      </c>
      <c r="E46" t="s">
        <v>28</v>
      </c>
      <c r="F46" t="s">
        <v>29</v>
      </c>
      <c r="G46" t="s">
        <v>30</v>
      </c>
      <c r="H46" t="s">
        <v>30</v>
      </c>
      <c r="I46" s="2">
        <v>-300000</v>
      </c>
      <c r="J46" s="2">
        <v>0</v>
      </c>
      <c r="K46" s="2">
        <v>-299999.35999999999</v>
      </c>
      <c r="L46" s="2">
        <v>-0.64000000001396984</v>
      </c>
      <c r="M46" s="2">
        <v>-0.64000000001396984</v>
      </c>
      <c r="N46" s="2">
        <v>0</v>
      </c>
      <c r="O46" s="2">
        <v>0</v>
      </c>
      <c r="P46" s="2">
        <v>0</v>
      </c>
      <c r="Q46" t="s">
        <v>103</v>
      </c>
      <c r="R46" t="s">
        <v>104</v>
      </c>
      <c r="S46" t="s">
        <v>45</v>
      </c>
      <c r="T46" t="s">
        <v>102</v>
      </c>
      <c r="U46" t="s">
        <v>82</v>
      </c>
      <c r="V46" t="s">
        <v>35</v>
      </c>
      <c r="W46" t="s">
        <v>58</v>
      </c>
      <c r="X46" t="s">
        <v>49</v>
      </c>
      <c r="Y46" t="s">
        <v>68</v>
      </c>
      <c r="Z46" t="s">
        <v>83</v>
      </c>
    </row>
    <row r="47" spans="1:26" x14ac:dyDescent="0.4">
      <c r="A47" t="s">
        <v>24</v>
      </c>
      <c r="B47" t="s">
        <v>54</v>
      </c>
      <c r="C47" t="s">
        <v>65</v>
      </c>
      <c r="D47" t="s">
        <v>101</v>
      </c>
      <c r="E47" t="s">
        <v>28</v>
      </c>
      <c r="F47" t="s">
        <v>29</v>
      </c>
      <c r="G47" t="s">
        <v>30</v>
      </c>
      <c r="H47" t="s">
        <v>30</v>
      </c>
      <c r="I47" s="2">
        <v>-5453.3076923076933</v>
      </c>
      <c r="J47" s="2">
        <v>0</v>
      </c>
      <c r="K47" s="2">
        <v>-3217.518060249743</v>
      </c>
      <c r="L47" s="2">
        <v>-2235.7896320579503</v>
      </c>
      <c r="M47" s="2">
        <v>-2235.7896320579503</v>
      </c>
      <c r="N47" s="2">
        <v>0</v>
      </c>
      <c r="O47" s="2">
        <v>0</v>
      </c>
      <c r="P47" s="2">
        <v>0</v>
      </c>
      <c r="Q47" t="s">
        <v>61</v>
      </c>
      <c r="R47" t="s">
        <v>62</v>
      </c>
      <c r="S47" t="s">
        <v>45</v>
      </c>
      <c r="T47" t="s">
        <v>102</v>
      </c>
      <c r="U47" t="s">
        <v>34</v>
      </c>
      <c r="V47" t="s">
        <v>35</v>
      </c>
      <c r="W47" t="s">
        <v>58</v>
      </c>
      <c r="X47" t="s">
        <v>49</v>
      </c>
      <c r="Y47" t="s">
        <v>68</v>
      </c>
      <c r="Z47" t="s">
        <v>39</v>
      </c>
    </row>
    <row r="48" spans="1:26" x14ac:dyDescent="0.4">
      <c r="A48" t="s">
        <v>24</v>
      </c>
      <c r="B48" t="s">
        <v>54</v>
      </c>
      <c r="C48" t="s">
        <v>65</v>
      </c>
      <c r="D48" t="s">
        <v>101</v>
      </c>
      <c r="E48" t="s">
        <v>28</v>
      </c>
      <c r="F48" t="s">
        <v>29</v>
      </c>
      <c r="G48" t="s">
        <v>30</v>
      </c>
      <c r="H48" t="s">
        <v>30</v>
      </c>
      <c r="I48" s="2">
        <v>-173.07692307692309</v>
      </c>
      <c r="J48" s="2">
        <v>0</v>
      </c>
      <c r="K48" s="2">
        <v>0</v>
      </c>
      <c r="L48" s="2">
        <v>-173.07692307692309</v>
      </c>
      <c r="M48" s="2">
        <v>-173.07692307692309</v>
      </c>
      <c r="N48" s="2">
        <v>0</v>
      </c>
      <c r="O48" s="2">
        <v>0</v>
      </c>
      <c r="P48" s="2">
        <v>0</v>
      </c>
      <c r="Q48" t="s">
        <v>61</v>
      </c>
      <c r="R48" t="s">
        <v>62</v>
      </c>
      <c r="S48" t="s">
        <v>45</v>
      </c>
      <c r="T48" t="s">
        <v>102</v>
      </c>
      <c r="U48" t="s">
        <v>47</v>
      </c>
      <c r="V48" t="s">
        <v>35</v>
      </c>
      <c r="W48" t="s">
        <v>58</v>
      </c>
      <c r="X48" t="s">
        <v>49</v>
      </c>
      <c r="Y48" t="s">
        <v>68</v>
      </c>
      <c r="Z48" t="s">
        <v>51</v>
      </c>
    </row>
    <row r="49" spans="1:26" x14ac:dyDescent="0.4">
      <c r="A49" t="s">
        <v>24</v>
      </c>
      <c r="B49" t="s">
        <v>54</v>
      </c>
      <c r="C49" t="s">
        <v>65</v>
      </c>
      <c r="D49" t="s">
        <v>66</v>
      </c>
      <c r="E49" t="s">
        <v>28</v>
      </c>
      <c r="F49" t="s">
        <v>29</v>
      </c>
      <c r="G49" t="s">
        <v>30</v>
      </c>
      <c r="H49" t="s">
        <v>30</v>
      </c>
      <c r="I49" s="2">
        <v>-295798.64391351602</v>
      </c>
      <c r="J49" s="2">
        <v>0</v>
      </c>
      <c r="K49" s="2">
        <v>-282167.66173465812</v>
      </c>
      <c r="L49" s="2">
        <v>-13630.982178857863</v>
      </c>
      <c r="M49" s="2">
        <v>-13630.982178857863</v>
      </c>
      <c r="N49" s="2">
        <v>0</v>
      </c>
      <c r="O49" s="2">
        <v>0</v>
      </c>
      <c r="P49" s="2">
        <v>0</v>
      </c>
      <c r="Q49" t="s">
        <v>31</v>
      </c>
      <c r="R49" t="s">
        <v>31</v>
      </c>
      <c r="S49" t="s">
        <v>45</v>
      </c>
      <c r="T49" t="s">
        <v>67</v>
      </c>
      <c r="U49" t="s">
        <v>34</v>
      </c>
      <c r="V49" t="s">
        <v>35</v>
      </c>
      <c r="W49" t="s">
        <v>58</v>
      </c>
      <c r="X49" t="s">
        <v>49</v>
      </c>
      <c r="Y49" t="s">
        <v>68</v>
      </c>
      <c r="Z49" t="s">
        <v>39</v>
      </c>
    </row>
    <row r="50" spans="1:26" x14ac:dyDescent="0.4">
      <c r="A50" t="s">
        <v>24</v>
      </c>
      <c r="B50" t="s">
        <v>25</v>
      </c>
      <c r="C50" t="s">
        <v>26</v>
      </c>
      <c r="D50" t="s">
        <v>92</v>
      </c>
      <c r="E50" t="s">
        <v>28</v>
      </c>
      <c r="F50" t="s">
        <v>29</v>
      </c>
      <c r="G50" t="s">
        <v>30</v>
      </c>
      <c r="H50" t="s">
        <v>30</v>
      </c>
      <c r="I50" s="2">
        <v>-147168.5406284341</v>
      </c>
      <c r="J50" s="2">
        <v>-23268</v>
      </c>
      <c r="K50" s="2">
        <v>-133158.33148956313</v>
      </c>
      <c r="L50" s="2">
        <v>-14010.209138870981</v>
      </c>
      <c r="M50" s="2">
        <v>-14010.209138870981</v>
      </c>
      <c r="N50" s="2">
        <v>0</v>
      </c>
      <c r="O50" s="2">
        <v>0</v>
      </c>
      <c r="P50" s="2">
        <v>0</v>
      </c>
      <c r="Q50" t="s">
        <v>31</v>
      </c>
      <c r="R50" t="s">
        <v>31</v>
      </c>
      <c r="S50" t="s">
        <v>45</v>
      </c>
      <c r="T50" t="s">
        <v>93</v>
      </c>
      <c r="U50" t="s">
        <v>34</v>
      </c>
      <c r="V50" t="s">
        <v>35</v>
      </c>
      <c r="W50" t="s">
        <v>36</v>
      </c>
      <c r="X50" t="s">
        <v>49</v>
      </c>
      <c r="Y50" t="s">
        <v>38</v>
      </c>
      <c r="Z50" t="s">
        <v>39</v>
      </c>
    </row>
    <row r="51" spans="1:26" x14ac:dyDescent="0.4">
      <c r="A51" t="s">
        <v>24</v>
      </c>
      <c r="B51" t="s">
        <v>25</v>
      </c>
      <c r="C51" t="s">
        <v>26</v>
      </c>
      <c r="D51" t="s">
        <v>92</v>
      </c>
      <c r="E51" t="s">
        <v>28</v>
      </c>
      <c r="F51" t="s">
        <v>29</v>
      </c>
      <c r="G51" t="s">
        <v>30</v>
      </c>
      <c r="H51" t="s">
        <v>30</v>
      </c>
      <c r="I51" s="2">
        <v>0</v>
      </c>
      <c r="J51" s="2">
        <v>0</v>
      </c>
      <c r="K51" s="2">
        <v>-9.134615384615385</v>
      </c>
      <c r="L51" s="2">
        <v>9.134615384615385</v>
      </c>
      <c r="M51" s="2">
        <v>0</v>
      </c>
      <c r="N51" s="2">
        <v>0</v>
      </c>
      <c r="O51" s="2">
        <v>0</v>
      </c>
      <c r="P51" s="2">
        <v>0</v>
      </c>
      <c r="Q51" t="s">
        <v>31</v>
      </c>
      <c r="R51" t="s">
        <v>31</v>
      </c>
      <c r="S51" t="s">
        <v>45</v>
      </c>
      <c r="T51" t="s">
        <v>93</v>
      </c>
      <c r="U51" t="s">
        <v>71</v>
      </c>
      <c r="V51" t="s">
        <v>35</v>
      </c>
      <c r="W51" t="s">
        <v>36</v>
      </c>
      <c r="X51" t="s">
        <v>49</v>
      </c>
      <c r="Y51" t="s">
        <v>38</v>
      </c>
      <c r="Z51" t="s">
        <v>72</v>
      </c>
    </row>
    <row r="52" spans="1:26" x14ac:dyDescent="0.4">
      <c r="A52" t="s">
        <v>24</v>
      </c>
      <c r="B52" t="s">
        <v>30</v>
      </c>
      <c r="C52" t="s">
        <v>30</v>
      </c>
      <c r="D52" t="s">
        <v>30</v>
      </c>
      <c r="E52" t="s">
        <v>105</v>
      </c>
      <c r="F52" t="s">
        <v>29</v>
      </c>
      <c r="G52" t="s">
        <v>30</v>
      </c>
      <c r="H52" t="s">
        <v>30</v>
      </c>
      <c r="I52" s="2">
        <v>-54999999.999899998</v>
      </c>
      <c r="J52" s="2">
        <v>0</v>
      </c>
      <c r="K52" s="2">
        <v>-55000000</v>
      </c>
      <c r="L52" s="2">
        <v>1.0000169277191162E-4</v>
      </c>
      <c r="M52" s="2">
        <v>0</v>
      </c>
      <c r="N52" s="2">
        <v>0</v>
      </c>
      <c r="O52" s="2">
        <v>0</v>
      </c>
      <c r="P52" s="2">
        <v>0</v>
      </c>
      <c r="Q52" t="s">
        <v>31</v>
      </c>
      <c r="R52" t="s">
        <v>31</v>
      </c>
      <c r="S52" t="s">
        <v>45</v>
      </c>
      <c r="T52" t="s">
        <v>30</v>
      </c>
      <c r="U52" t="s">
        <v>106</v>
      </c>
      <c r="V52" t="s">
        <v>35</v>
      </c>
      <c r="W52" t="s">
        <v>30</v>
      </c>
      <c r="X52" t="s">
        <v>49</v>
      </c>
      <c r="Y52" t="s">
        <v>30</v>
      </c>
      <c r="Z52" t="s">
        <v>107</v>
      </c>
    </row>
    <row r="53" spans="1:26" x14ac:dyDescent="0.4">
      <c r="A53" t="s">
        <v>24</v>
      </c>
      <c r="B53" t="s">
        <v>25</v>
      </c>
      <c r="C53" t="s">
        <v>26</v>
      </c>
      <c r="D53" t="s">
        <v>108</v>
      </c>
      <c r="E53" t="s">
        <v>28</v>
      </c>
      <c r="F53" t="s">
        <v>29</v>
      </c>
      <c r="G53" t="s">
        <v>30</v>
      </c>
      <c r="H53" t="s">
        <v>30</v>
      </c>
      <c r="I53" s="2">
        <v>1.9999977666884661E-5</v>
      </c>
      <c r="J53" s="2">
        <v>0</v>
      </c>
      <c r="K53" s="2">
        <v>0</v>
      </c>
      <c r="L53" s="2">
        <v>1.9999977666884661E-5</v>
      </c>
      <c r="M53" s="2">
        <v>0</v>
      </c>
      <c r="N53" s="2">
        <v>0</v>
      </c>
      <c r="O53" s="2">
        <v>0</v>
      </c>
      <c r="P53" s="2">
        <v>0</v>
      </c>
      <c r="Q53" t="s">
        <v>109</v>
      </c>
      <c r="R53" t="s">
        <v>110</v>
      </c>
      <c r="S53" t="s">
        <v>45</v>
      </c>
      <c r="T53" t="s">
        <v>111</v>
      </c>
      <c r="U53" t="s">
        <v>82</v>
      </c>
      <c r="V53" t="s">
        <v>35</v>
      </c>
      <c r="W53" t="s">
        <v>36</v>
      </c>
      <c r="X53" t="s">
        <v>49</v>
      </c>
      <c r="Y53" t="s">
        <v>38</v>
      </c>
      <c r="Z53" t="s">
        <v>83</v>
      </c>
    </row>
    <row r="54" spans="1:26" x14ac:dyDescent="0.4">
      <c r="A54" t="s">
        <v>24</v>
      </c>
      <c r="B54" t="s">
        <v>25</v>
      </c>
      <c r="C54" t="s">
        <v>26</v>
      </c>
      <c r="D54" t="s">
        <v>27</v>
      </c>
      <c r="E54" t="s">
        <v>28</v>
      </c>
      <c r="F54" t="s">
        <v>29</v>
      </c>
      <c r="G54" t="s">
        <v>30</v>
      </c>
      <c r="H54" t="s">
        <v>30</v>
      </c>
      <c r="I54" s="2">
        <v>-6538048.8923603864</v>
      </c>
      <c r="J54" s="2">
        <v>-1453519.86</v>
      </c>
      <c r="K54" s="2">
        <v>-3213086.688805759</v>
      </c>
      <c r="L54" s="2">
        <v>-3324962.2035546266</v>
      </c>
      <c r="M54" s="2">
        <v>-3324962.2035546266</v>
      </c>
      <c r="N54" s="2">
        <v>0</v>
      </c>
      <c r="O54" s="2">
        <v>0</v>
      </c>
      <c r="P54" s="2">
        <v>0</v>
      </c>
      <c r="Q54" t="s">
        <v>31</v>
      </c>
      <c r="R54" t="s">
        <v>31</v>
      </c>
      <c r="S54" t="s">
        <v>32</v>
      </c>
      <c r="T54" t="s">
        <v>33</v>
      </c>
      <c r="U54" t="s">
        <v>47</v>
      </c>
      <c r="V54" t="s">
        <v>35</v>
      </c>
      <c r="W54" t="s">
        <v>36</v>
      </c>
      <c r="X54" t="s">
        <v>37</v>
      </c>
      <c r="Y54" t="s">
        <v>38</v>
      </c>
      <c r="Z54" t="s">
        <v>51</v>
      </c>
    </row>
    <row r="55" spans="1:26" x14ac:dyDescent="0.4">
      <c r="A55" t="s">
        <v>24</v>
      </c>
      <c r="B55" t="s">
        <v>25</v>
      </c>
      <c r="C55" t="s">
        <v>26</v>
      </c>
      <c r="D55" t="s">
        <v>27</v>
      </c>
      <c r="E55" t="s">
        <v>28</v>
      </c>
      <c r="F55" t="s">
        <v>29</v>
      </c>
      <c r="G55" t="s">
        <v>30</v>
      </c>
      <c r="H55" t="s">
        <v>30</v>
      </c>
      <c r="I55" s="2">
        <v>0</v>
      </c>
      <c r="J55" s="2">
        <v>0</v>
      </c>
      <c r="K55" s="2">
        <v>-16481</v>
      </c>
      <c r="L55" s="2">
        <v>16481</v>
      </c>
      <c r="M55" s="2">
        <v>0</v>
      </c>
      <c r="N55" s="2">
        <v>0</v>
      </c>
      <c r="O55" s="2">
        <v>0</v>
      </c>
      <c r="P55" s="2">
        <v>0</v>
      </c>
      <c r="Q55" t="s">
        <v>31</v>
      </c>
      <c r="R55" t="s">
        <v>31</v>
      </c>
      <c r="S55" t="s">
        <v>45</v>
      </c>
      <c r="T55" t="s">
        <v>33</v>
      </c>
      <c r="U55" t="s">
        <v>47</v>
      </c>
      <c r="V55" t="s">
        <v>35</v>
      </c>
      <c r="W55" t="s">
        <v>36</v>
      </c>
      <c r="X55" t="s">
        <v>49</v>
      </c>
      <c r="Y55" t="s">
        <v>38</v>
      </c>
      <c r="Z55" t="s">
        <v>51</v>
      </c>
    </row>
    <row r="56" spans="1:26" x14ac:dyDescent="0.4">
      <c r="A56" t="s">
        <v>24</v>
      </c>
      <c r="B56" t="s">
        <v>54</v>
      </c>
      <c r="C56" t="s">
        <v>65</v>
      </c>
      <c r="D56" t="s">
        <v>66</v>
      </c>
      <c r="E56" t="s">
        <v>28</v>
      </c>
      <c r="F56" t="s">
        <v>29</v>
      </c>
      <c r="G56" t="s">
        <v>30</v>
      </c>
      <c r="H56" t="s">
        <v>30</v>
      </c>
      <c r="I56" s="2">
        <v>-1180.8899656022704</v>
      </c>
      <c r="J56" s="2">
        <v>0</v>
      </c>
      <c r="K56" s="2">
        <v>0</v>
      </c>
      <c r="L56" s="2">
        <v>-1180.8899656022704</v>
      </c>
      <c r="M56" s="2">
        <v>-1180.8899656022704</v>
      </c>
      <c r="N56" s="2">
        <v>0</v>
      </c>
      <c r="O56" s="2">
        <v>0</v>
      </c>
      <c r="P56" s="2">
        <v>0</v>
      </c>
      <c r="Q56" t="s">
        <v>31</v>
      </c>
      <c r="R56" t="s">
        <v>31</v>
      </c>
      <c r="S56" t="s">
        <v>45</v>
      </c>
      <c r="T56" t="s">
        <v>67</v>
      </c>
      <c r="U56" t="s">
        <v>64</v>
      </c>
      <c r="V56" t="s">
        <v>35</v>
      </c>
      <c r="W56" t="s">
        <v>58</v>
      </c>
      <c r="X56" t="s">
        <v>49</v>
      </c>
      <c r="Y56" t="s">
        <v>68</v>
      </c>
      <c r="Z56" t="s">
        <v>28</v>
      </c>
    </row>
    <row r="57" spans="1:26" x14ac:dyDescent="0.4">
      <c r="A57" t="s">
        <v>24</v>
      </c>
      <c r="B57" t="s">
        <v>25</v>
      </c>
      <c r="C57" t="s">
        <v>26</v>
      </c>
      <c r="D57" t="s">
        <v>60</v>
      </c>
      <c r="E57" t="s">
        <v>28</v>
      </c>
      <c r="F57" t="s">
        <v>29</v>
      </c>
      <c r="G57" t="s">
        <v>30</v>
      </c>
      <c r="H57" t="s">
        <v>30</v>
      </c>
      <c r="I57" s="2">
        <v>0</v>
      </c>
      <c r="J57" s="2">
        <v>0</v>
      </c>
      <c r="K57" s="2">
        <v>-632.07585000000006</v>
      </c>
      <c r="L57" s="2">
        <v>632.07585000000006</v>
      </c>
      <c r="M57" s="2">
        <v>0</v>
      </c>
      <c r="N57" s="2">
        <v>0</v>
      </c>
      <c r="O57" s="2">
        <v>0</v>
      </c>
      <c r="P57" s="2">
        <v>0</v>
      </c>
      <c r="Q57" t="s">
        <v>31</v>
      </c>
      <c r="R57" t="s">
        <v>31</v>
      </c>
      <c r="S57" t="s">
        <v>32</v>
      </c>
      <c r="T57" t="s">
        <v>63</v>
      </c>
      <c r="U57" t="s">
        <v>52</v>
      </c>
      <c r="V57" t="s">
        <v>35</v>
      </c>
      <c r="W57" t="s">
        <v>36</v>
      </c>
      <c r="X57" t="s">
        <v>37</v>
      </c>
      <c r="Y57" t="s">
        <v>38</v>
      </c>
      <c r="Z57" t="s">
        <v>53</v>
      </c>
    </row>
    <row r="58" spans="1:26" x14ac:dyDescent="0.4">
      <c r="A58" t="s">
        <v>24</v>
      </c>
      <c r="B58" t="s">
        <v>25</v>
      </c>
      <c r="C58" t="s">
        <v>26</v>
      </c>
      <c r="D58" t="s">
        <v>60</v>
      </c>
      <c r="E58" t="s">
        <v>28</v>
      </c>
      <c r="F58" t="s">
        <v>29</v>
      </c>
      <c r="G58" t="s">
        <v>30</v>
      </c>
      <c r="H58" t="s">
        <v>30</v>
      </c>
      <c r="I58" s="2">
        <v>0</v>
      </c>
      <c r="J58" s="2">
        <v>0</v>
      </c>
      <c r="K58" s="2">
        <v>-40.868592000000007</v>
      </c>
      <c r="L58" s="2">
        <v>40.868592000000007</v>
      </c>
      <c r="M58" s="2">
        <v>0</v>
      </c>
      <c r="N58" s="2">
        <v>0</v>
      </c>
      <c r="O58" s="2">
        <v>0</v>
      </c>
      <c r="P58" s="2">
        <v>0</v>
      </c>
      <c r="Q58" t="s">
        <v>31</v>
      </c>
      <c r="R58" t="s">
        <v>31</v>
      </c>
      <c r="S58" t="s">
        <v>32</v>
      </c>
      <c r="T58" t="s">
        <v>63</v>
      </c>
      <c r="U58" t="s">
        <v>71</v>
      </c>
      <c r="V58" t="s">
        <v>35</v>
      </c>
      <c r="W58" t="s">
        <v>36</v>
      </c>
      <c r="X58" t="s">
        <v>37</v>
      </c>
      <c r="Y58" t="s">
        <v>38</v>
      </c>
      <c r="Z58" t="s">
        <v>72</v>
      </c>
    </row>
    <row r="59" spans="1:26" x14ac:dyDescent="0.4">
      <c r="A59" t="s">
        <v>24</v>
      </c>
      <c r="B59" t="s">
        <v>25</v>
      </c>
      <c r="C59" t="s">
        <v>26</v>
      </c>
      <c r="D59" t="s">
        <v>84</v>
      </c>
      <c r="E59" t="s">
        <v>28</v>
      </c>
      <c r="F59" t="s">
        <v>29</v>
      </c>
      <c r="G59" t="s">
        <v>30</v>
      </c>
      <c r="H59" t="s">
        <v>30</v>
      </c>
      <c r="I59" s="2">
        <v>-15269.376462855551</v>
      </c>
      <c r="J59" s="2">
        <v>0</v>
      </c>
      <c r="K59" s="2">
        <v>-16894.818181202558</v>
      </c>
      <c r="L59" s="2">
        <v>1625.4417183470068</v>
      </c>
      <c r="M59" s="2">
        <v>0</v>
      </c>
      <c r="N59" s="2">
        <v>0</v>
      </c>
      <c r="O59" s="2">
        <v>0</v>
      </c>
      <c r="P59" s="2">
        <v>0</v>
      </c>
      <c r="Q59" t="s">
        <v>31</v>
      </c>
      <c r="R59" t="s">
        <v>31</v>
      </c>
      <c r="S59" t="s">
        <v>45</v>
      </c>
      <c r="T59" t="s">
        <v>85</v>
      </c>
      <c r="U59" t="s">
        <v>47</v>
      </c>
      <c r="V59" t="s">
        <v>35</v>
      </c>
      <c r="W59" t="s">
        <v>36</v>
      </c>
      <c r="X59" t="s">
        <v>49</v>
      </c>
      <c r="Y59" t="s">
        <v>38</v>
      </c>
      <c r="Z59" t="s">
        <v>51</v>
      </c>
    </row>
    <row r="60" spans="1:26" x14ac:dyDescent="0.4">
      <c r="A60" t="s">
        <v>24</v>
      </c>
      <c r="B60" t="s">
        <v>25</v>
      </c>
      <c r="C60" t="s">
        <v>26</v>
      </c>
      <c r="D60" t="s">
        <v>78</v>
      </c>
      <c r="E60" t="s">
        <v>28</v>
      </c>
      <c r="F60" t="s">
        <v>29</v>
      </c>
      <c r="G60" t="s">
        <v>30</v>
      </c>
      <c r="H60" t="s">
        <v>30</v>
      </c>
      <c r="I60" s="2">
        <v>0</v>
      </c>
      <c r="J60" s="2">
        <v>0</v>
      </c>
      <c r="K60" s="2">
        <v>-9.134615384615385</v>
      </c>
      <c r="L60" s="2">
        <v>9.134615384615385</v>
      </c>
      <c r="M60" s="2">
        <v>0</v>
      </c>
      <c r="N60" s="2">
        <v>0</v>
      </c>
      <c r="O60" s="2">
        <v>0</v>
      </c>
      <c r="P60" s="2">
        <v>0</v>
      </c>
      <c r="Q60" t="s">
        <v>31</v>
      </c>
      <c r="R60" t="s">
        <v>31</v>
      </c>
      <c r="S60" t="s">
        <v>45</v>
      </c>
      <c r="T60" t="s">
        <v>81</v>
      </c>
      <c r="U60" t="s">
        <v>71</v>
      </c>
      <c r="V60" t="s">
        <v>35</v>
      </c>
      <c r="W60" t="s">
        <v>36</v>
      </c>
      <c r="X60" t="s">
        <v>49</v>
      </c>
      <c r="Y60" t="s">
        <v>38</v>
      </c>
      <c r="Z60" t="s">
        <v>72</v>
      </c>
    </row>
    <row r="61" spans="1:26" x14ac:dyDescent="0.4">
      <c r="A61" t="s">
        <v>24</v>
      </c>
      <c r="B61" t="s">
        <v>25</v>
      </c>
      <c r="C61" t="s">
        <v>26</v>
      </c>
      <c r="D61" t="s">
        <v>78</v>
      </c>
      <c r="E61" t="s">
        <v>28</v>
      </c>
      <c r="F61" t="s">
        <v>29</v>
      </c>
      <c r="G61" t="s">
        <v>30</v>
      </c>
      <c r="H61" t="s">
        <v>30</v>
      </c>
      <c r="I61" s="2">
        <v>-17486.59814261799</v>
      </c>
      <c r="J61" s="2">
        <v>0</v>
      </c>
      <c r="K61" s="2">
        <v>-36503.241936329287</v>
      </c>
      <c r="L61" s="2">
        <v>19016.643793711297</v>
      </c>
      <c r="M61" s="2">
        <v>0</v>
      </c>
      <c r="N61" s="2">
        <v>0</v>
      </c>
      <c r="O61" s="2">
        <v>0</v>
      </c>
      <c r="P61" s="2">
        <v>0</v>
      </c>
      <c r="Q61" t="s">
        <v>31</v>
      </c>
      <c r="R61" t="s">
        <v>31</v>
      </c>
      <c r="S61" t="s">
        <v>45</v>
      </c>
      <c r="T61" t="s">
        <v>81</v>
      </c>
      <c r="U61" t="s">
        <v>47</v>
      </c>
      <c r="V61" t="s">
        <v>35</v>
      </c>
      <c r="W61" t="s">
        <v>36</v>
      </c>
      <c r="X61" t="s">
        <v>49</v>
      </c>
      <c r="Y61" t="s">
        <v>38</v>
      </c>
      <c r="Z61" t="s">
        <v>51</v>
      </c>
    </row>
    <row r="62" spans="1:26" x14ac:dyDescent="0.4">
      <c r="A62" t="s">
        <v>24</v>
      </c>
      <c r="B62" t="s">
        <v>25</v>
      </c>
      <c r="C62" t="s">
        <v>26</v>
      </c>
      <c r="D62" t="s">
        <v>27</v>
      </c>
      <c r="E62" t="s">
        <v>28</v>
      </c>
      <c r="F62" t="s">
        <v>29</v>
      </c>
      <c r="G62" t="s">
        <v>30</v>
      </c>
      <c r="H62" t="s">
        <v>30</v>
      </c>
      <c r="I62" s="2">
        <v>-3583.1640000000002</v>
      </c>
      <c r="J62" s="2">
        <v>0</v>
      </c>
      <c r="K62" s="2">
        <v>0</v>
      </c>
      <c r="L62" s="2">
        <v>-3583.1640000000002</v>
      </c>
      <c r="M62" s="2">
        <v>-3583.1640000000002</v>
      </c>
      <c r="N62" s="2">
        <v>0</v>
      </c>
      <c r="O62" s="2">
        <v>0</v>
      </c>
      <c r="P62" s="2">
        <v>0</v>
      </c>
      <c r="Q62" t="s">
        <v>31</v>
      </c>
      <c r="R62" t="s">
        <v>31</v>
      </c>
      <c r="S62" t="s">
        <v>90</v>
      </c>
      <c r="T62" t="s">
        <v>33</v>
      </c>
      <c r="U62" t="s">
        <v>64</v>
      </c>
      <c r="V62" t="s">
        <v>35</v>
      </c>
      <c r="W62" t="s">
        <v>36</v>
      </c>
      <c r="X62" t="s">
        <v>91</v>
      </c>
      <c r="Y62" t="s">
        <v>38</v>
      </c>
      <c r="Z62" t="s">
        <v>28</v>
      </c>
    </row>
    <row r="63" spans="1:26" x14ac:dyDescent="0.4">
      <c r="A63" t="s">
        <v>24</v>
      </c>
      <c r="B63" t="s">
        <v>25</v>
      </c>
      <c r="C63" t="s">
        <v>26</v>
      </c>
      <c r="D63" t="s">
        <v>78</v>
      </c>
      <c r="E63" t="s">
        <v>28</v>
      </c>
      <c r="F63" t="s">
        <v>29</v>
      </c>
      <c r="G63" t="s">
        <v>30</v>
      </c>
      <c r="H63" t="s">
        <v>30</v>
      </c>
      <c r="I63" s="2">
        <v>-1817.7692307692309</v>
      </c>
      <c r="J63" s="2">
        <v>0</v>
      </c>
      <c r="K63" s="2">
        <v>-1702.6989509544683</v>
      </c>
      <c r="L63" s="2">
        <v>-115.0702798147629</v>
      </c>
      <c r="M63" s="2">
        <v>-115.0702798147629</v>
      </c>
      <c r="N63" s="2">
        <v>0</v>
      </c>
      <c r="O63" s="2">
        <v>0</v>
      </c>
      <c r="P63" s="2">
        <v>0</v>
      </c>
      <c r="Q63" t="s">
        <v>61</v>
      </c>
      <c r="R63" t="s">
        <v>62</v>
      </c>
      <c r="S63" t="s">
        <v>45</v>
      </c>
      <c r="T63" t="s">
        <v>81</v>
      </c>
      <c r="U63" t="s">
        <v>34</v>
      </c>
      <c r="V63" t="s">
        <v>35</v>
      </c>
      <c r="W63" t="s">
        <v>36</v>
      </c>
      <c r="X63" t="s">
        <v>49</v>
      </c>
      <c r="Y63" t="s">
        <v>38</v>
      </c>
      <c r="Z63" t="s">
        <v>39</v>
      </c>
    </row>
    <row r="64" spans="1:26" x14ac:dyDescent="0.4">
      <c r="A64" t="s">
        <v>24</v>
      </c>
      <c r="B64" t="s">
        <v>25</v>
      </c>
      <c r="C64" t="s">
        <v>26</v>
      </c>
      <c r="D64" t="s">
        <v>92</v>
      </c>
      <c r="E64" t="s">
        <v>28</v>
      </c>
      <c r="F64" t="s">
        <v>29</v>
      </c>
      <c r="G64" t="s">
        <v>30</v>
      </c>
      <c r="H64" t="s">
        <v>30</v>
      </c>
      <c r="I64" s="2">
        <v>-313.69230769230768</v>
      </c>
      <c r="J64" s="2">
        <v>-256</v>
      </c>
      <c r="K64" s="2">
        <v>0</v>
      </c>
      <c r="L64" s="2">
        <v>-313.69230769230768</v>
      </c>
      <c r="M64" s="2">
        <v>-57.692307692307693</v>
      </c>
      <c r="N64" s="2">
        <v>0</v>
      </c>
      <c r="O64" s="2">
        <v>0</v>
      </c>
      <c r="P64" s="2">
        <v>0</v>
      </c>
      <c r="Q64" t="s">
        <v>61</v>
      </c>
      <c r="R64" t="s">
        <v>62</v>
      </c>
      <c r="S64" t="s">
        <v>45</v>
      </c>
      <c r="T64" t="s">
        <v>93</v>
      </c>
      <c r="U64" t="s">
        <v>47</v>
      </c>
      <c r="V64" t="s">
        <v>35</v>
      </c>
      <c r="W64" t="s">
        <v>36</v>
      </c>
      <c r="X64" t="s">
        <v>49</v>
      </c>
      <c r="Y64" t="s">
        <v>38</v>
      </c>
      <c r="Z64" t="s">
        <v>51</v>
      </c>
    </row>
    <row r="65" spans="1:26" x14ac:dyDescent="0.4">
      <c r="A65" t="s">
        <v>24</v>
      </c>
      <c r="B65" t="s">
        <v>30</v>
      </c>
      <c r="C65" t="s">
        <v>30</v>
      </c>
      <c r="D65" t="s">
        <v>30</v>
      </c>
      <c r="E65" t="s">
        <v>73</v>
      </c>
      <c r="F65" t="s">
        <v>29</v>
      </c>
      <c r="G65" t="s">
        <v>30</v>
      </c>
      <c r="H65" t="s">
        <v>30</v>
      </c>
      <c r="I65" s="2">
        <v>-911869.99968000001</v>
      </c>
      <c r="J65" s="2">
        <v>-541356</v>
      </c>
      <c r="K65" s="2">
        <v>-125636.4997</v>
      </c>
      <c r="L65" s="2">
        <v>-786233.49997999985</v>
      </c>
      <c r="M65" s="2">
        <v>-370513.99968000001</v>
      </c>
      <c r="N65" s="2">
        <v>0</v>
      </c>
      <c r="O65" s="2">
        <v>0</v>
      </c>
      <c r="P65" s="2">
        <v>0</v>
      </c>
      <c r="Q65" t="s">
        <v>74</v>
      </c>
      <c r="R65" t="s">
        <v>75</v>
      </c>
      <c r="S65" t="s">
        <v>45</v>
      </c>
      <c r="T65" t="s">
        <v>30</v>
      </c>
      <c r="U65" t="s">
        <v>76</v>
      </c>
      <c r="V65" t="s">
        <v>35</v>
      </c>
      <c r="W65" t="s">
        <v>30</v>
      </c>
      <c r="X65" t="s">
        <v>49</v>
      </c>
      <c r="Y65" t="s">
        <v>30</v>
      </c>
      <c r="Z65" t="s">
        <v>77</v>
      </c>
    </row>
    <row r="66" spans="1:26" x14ac:dyDescent="0.4">
      <c r="A66" t="s">
        <v>24</v>
      </c>
      <c r="B66" t="s">
        <v>25</v>
      </c>
      <c r="C66" t="s">
        <v>26</v>
      </c>
      <c r="D66" t="s">
        <v>92</v>
      </c>
      <c r="E66" t="s">
        <v>28</v>
      </c>
      <c r="F66" t="s">
        <v>29</v>
      </c>
      <c r="G66" t="s">
        <v>30</v>
      </c>
      <c r="H66" t="s">
        <v>30</v>
      </c>
      <c r="I66" s="2">
        <v>-494.88358154041589</v>
      </c>
      <c r="J66" s="2">
        <v>0</v>
      </c>
      <c r="K66" s="2">
        <v>0</v>
      </c>
      <c r="L66" s="2">
        <v>-494.88358154041589</v>
      </c>
      <c r="M66" s="2">
        <v>-494.88358154041589</v>
      </c>
      <c r="N66" s="2">
        <v>0</v>
      </c>
      <c r="O66" s="2">
        <v>0</v>
      </c>
      <c r="P66" s="2">
        <v>0</v>
      </c>
      <c r="Q66" t="s">
        <v>31</v>
      </c>
      <c r="R66" t="s">
        <v>31</v>
      </c>
      <c r="S66" t="s">
        <v>45</v>
      </c>
      <c r="T66" t="s">
        <v>93</v>
      </c>
      <c r="U66" t="s">
        <v>64</v>
      </c>
      <c r="V66" t="s">
        <v>35</v>
      </c>
      <c r="W66" t="s">
        <v>36</v>
      </c>
      <c r="X66" t="s">
        <v>49</v>
      </c>
      <c r="Y66" t="s">
        <v>38</v>
      </c>
      <c r="Z66" t="s">
        <v>28</v>
      </c>
    </row>
    <row r="67" spans="1:26" x14ac:dyDescent="0.4">
      <c r="A67" t="s">
        <v>24</v>
      </c>
      <c r="B67" t="s">
        <v>25</v>
      </c>
      <c r="C67" t="s">
        <v>26</v>
      </c>
      <c r="D67" t="s">
        <v>94</v>
      </c>
      <c r="E67" t="s">
        <v>28</v>
      </c>
      <c r="F67" t="s">
        <v>29</v>
      </c>
      <c r="G67" t="s">
        <v>30</v>
      </c>
      <c r="H67" t="s">
        <v>30</v>
      </c>
      <c r="I67" s="2">
        <v>-939.78792240226176</v>
      </c>
      <c r="J67" s="2">
        <v>0</v>
      </c>
      <c r="K67" s="2">
        <v>0</v>
      </c>
      <c r="L67" s="2">
        <v>-939.78792240226176</v>
      </c>
      <c r="M67" s="2">
        <v>-939.78792240226176</v>
      </c>
      <c r="N67" s="2">
        <v>0</v>
      </c>
      <c r="O67" s="2">
        <v>0</v>
      </c>
      <c r="P67" s="2">
        <v>0</v>
      </c>
      <c r="Q67" t="s">
        <v>31</v>
      </c>
      <c r="R67" t="s">
        <v>31</v>
      </c>
      <c r="S67" t="s">
        <v>45</v>
      </c>
      <c r="T67" t="s">
        <v>95</v>
      </c>
      <c r="U67" t="s">
        <v>64</v>
      </c>
      <c r="V67" t="s">
        <v>35</v>
      </c>
      <c r="W67" t="s">
        <v>36</v>
      </c>
      <c r="X67" t="s">
        <v>49</v>
      </c>
      <c r="Y67" t="s">
        <v>38</v>
      </c>
      <c r="Z67" t="s">
        <v>28</v>
      </c>
    </row>
    <row r="68" spans="1:26" x14ac:dyDescent="0.4">
      <c r="A68" t="s">
        <v>24</v>
      </c>
      <c r="B68" t="s">
        <v>25</v>
      </c>
      <c r="C68" t="s">
        <v>26</v>
      </c>
      <c r="D68" t="s">
        <v>84</v>
      </c>
      <c r="E68" t="s">
        <v>28</v>
      </c>
      <c r="F68" t="s">
        <v>29</v>
      </c>
      <c r="G68" t="s">
        <v>30</v>
      </c>
      <c r="H68" t="s">
        <v>30</v>
      </c>
      <c r="I68" s="2">
        <v>-313.69230769230768</v>
      </c>
      <c r="J68" s="2">
        <v>-256</v>
      </c>
      <c r="K68" s="2">
        <v>0</v>
      </c>
      <c r="L68" s="2">
        <v>-313.69230769230768</v>
      </c>
      <c r="M68" s="2">
        <v>-57.692307692307693</v>
      </c>
      <c r="N68" s="2">
        <v>0</v>
      </c>
      <c r="O68" s="2">
        <v>0</v>
      </c>
      <c r="P68" s="2">
        <v>0</v>
      </c>
      <c r="Q68" t="s">
        <v>61</v>
      </c>
      <c r="R68" t="s">
        <v>62</v>
      </c>
      <c r="S68" t="s">
        <v>45</v>
      </c>
      <c r="T68" t="s">
        <v>85</v>
      </c>
      <c r="U68" t="s">
        <v>47</v>
      </c>
      <c r="V68" t="s">
        <v>35</v>
      </c>
      <c r="W68" t="s">
        <v>36</v>
      </c>
      <c r="X68" t="s">
        <v>49</v>
      </c>
      <c r="Y68" t="s">
        <v>38</v>
      </c>
      <c r="Z68" t="s">
        <v>51</v>
      </c>
    </row>
    <row r="69" spans="1:26" x14ac:dyDescent="0.4">
      <c r="A69" t="s">
        <v>24</v>
      </c>
      <c r="B69" t="s">
        <v>25</v>
      </c>
      <c r="C69" t="s">
        <v>26</v>
      </c>
      <c r="D69" t="s">
        <v>108</v>
      </c>
      <c r="E69" t="s">
        <v>28</v>
      </c>
      <c r="F69" t="s">
        <v>29</v>
      </c>
      <c r="G69" t="s">
        <v>30</v>
      </c>
      <c r="H69" t="s">
        <v>30</v>
      </c>
      <c r="I69" s="2">
        <v>-2090255.3271823591</v>
      </c>
      <c r="J69" s="2">
        <v>-426262.99999999988</v>
      </c>
      <c r="K69" s="2">
        <v>-1517124.0267223446</v>
      </c>
      <c r="L69" s="2">
        <v>-573131.30046001438</v>
      </c>
      <c r="M69" s="2">
        <v>-573131.30046001438</v>
      </c>
      <c r="N69" s="2">
        <v>0</v>
      </c>
      <c r="O69" s="2">
        <v>0</v>
      </c>
      <c r="P69" s="2">
        <v>0</v>
      </c>
      <c r="Q69" t="s">
        <v>31</v>
      </c>
      <c r="R69" t="s">
        <v>31</v>
      </c>
      <c r="S69" t="s">
        <v>45</v>
      </c>
      <c r="T69" t="s">
        <v>111</v>
      </c>
      <c r="U69" t="s">
        <v>34</v>
      </c>
      <c r="V69" t="s">
        <v>35</v>
      </c>
      <c r="W69" t="s">
        <v>36</v>
      </c>
      <c r="X69" t="s">
        <v>49</v>
      </c>
      <c r="Y69" t="s">
        <v>38</v>
      </c>
      <c r="Z69" t="s">
        <v>39</v>
      </c>
    </row>
    <row r="70" spans="1:26" x14ac:dyDescent="0.4">
      <c r="A70" t="s">
        <v>24</v>
      </c>
      <c r="B70" t="s">
        <v>25</v>
      </c>
      <c r="C70" t="s">
        <v>26</v>
      </c>
      <c r="D70" t="s">
        <v>108</v>
      </c>
      <c r="E70" t="s">
        <v>28</v>
      </c>
      <c r="F70" t="s">
        <v>29</v>
      </c>
      <c r="G70" t="s">
        <v>30</v>
      </c>
      <c r="H70" t="s">
        <v>30</v>
      </c>
      <c r="I70" s="2">
        <v>-715584.61280912312</v>
      </c>
      <c r="J70" s="2">
        <v>-64001.999999999993</v>
      </c>
      <c r="K70" s="2">
        <v>-407198.95275636076</v>
      </c>
      <c r="L70" s="2">
        <v>-308385.66005276219</v>
      </c>
      <c r="M70" s="2">
        <v>-308385.66005276219</v>
      </c>
      <c r="N70" s="2">
        <v>0</v>
      </c>
      <c r="O70" s="2">
        <v>0</v>
      </c>
      <c r="P70" s="2">
        <v>0</v>
      </c>
      <c r="Q70" t="s">
        <v>31</v>
      </c>
      <c r="R70" t="s">
        <v>31</v>
      </c>
      <c r="S70" t="s">
        <v>45</v>
      </c>
      <c r="T70" t="s">
        <v>111</v>
      </c>
      <c r="U70" t="s">
        <v>47</v>
      </c>
      <c r="V70" t="s">
        <v>35</v>
      </c>
      <c r="W70" t="s">
        <v>36</v>
      </c>
      <c r="X70" t="s">
        <v>49</v>
      </c>
      <c r="Y70" t="s">
        <v>38</v>
      </c>
      <c r="Z70" t="s">
        <v>51</v>
      </c>
    </row>
    <row r="71" spans="1:26" x14ac:dyDescent="0.4">
      <c r="A71" t="s">
        <v>24</v>
      </c>
      <c r="B71" t="s">
        <v>25</v>
      </c>
      <c r="C71" t="s">
        <v>26</v>
      </c>
      <c r="D71" t="s">
        <v>108</v>
      </c>
      <c r="E71" t="s">
        <v>28</v>
      </c>
      <c r="F71" t="s">
        <v>29</v>
      </c>
      <c r="G71" t="s">
        <v>30</v>
      </c>
      <c r="H71" t="s">
        <v>30</v>
      </c>
      <c r="I71" s="2">
        <v>0</v>
      </c>
      <c r="J71" s="2">
        <v>0</v>
      </c>
      <c r="K71" s="2">
        <v>-63.942307692307701</v>
      </c>
      <c r="L71" s="2">
        <v>63.942307692307701</v>
      </c>
      <c r="M71" s="2">
        <v>0</v>
      </c>
      <c r="N71" s="2">
        <v>0</v>
      </c>
      <c r="O71" s="2">
        <v>0</v>
      </c>
      <c r="P71" s="2">
        <v>0</v>
      </c>
      <c r="Q71" t="s">
        <v>31</v>
      </c>
      <c r="R71" t="s">
        <v>31</v>
      </c>
      <c r="S71" t="s">
        <v>45</v>
      </c>
      <c r="T71" t="s">
        <v>111</v>
      </c>
      <c r="U71" t="s">
        <v>71</v>
      </c>
      <c r="V71" t="s">
        <v>35</v>
      </c>
      <c r="W71" t="s">
        <v>36</v>
      </c>
      <c r="X71" t="s">
        <v>49</v>
      </c>
      <c r="Y71" t="s">
        <v>38</v>
      </c>
      <c r="Z71" t="s">
        <v>72</v>
      </c>
    </row>
    <row r="72" spans="1:26" x14ac:dyDescent="0.4">
      <c r="A72" t="s">
        <v>24</v>
      </c>
      <c r="B72" t="s">
        <v>25</v>
      </c>
      <c r="C72" t="s">
        <v>26</v>
      </c>
      <c r="D72" t="s">
        <v>108</v>
      </c>
      <c r="E72" t="s">
        <v>28</v>
      </c>
      <c r="F72" t="s">
        <v>29</v>
      </c>
      <c r="G72" t="s">
        <v>30</v>
      </c>
      <c r="H72" t="s">
        <v>30</v>
      </c>
      <c r="I72" s="2">
        <v>-3741.4546004383942</v>
      </c>
      <c r="J72" s="2">
        <v>0</v>
      </c>
      <c r="K72" s="2">
        <v>0</v>
      </c>
      <c r="L72" s="2">
        <v>-3741.4546004383942</v>
      </c>
      <c r="M72" s="2">
        <v>-3741.4546004383942</v>
      </c>
      <c r="N72" s="2">
        <v>0</v>
      </c>
      <c r="O72" s="2">
        <v>0</v>
      </c>
      <c r="P72" s="2">
        <v>0</v>
      </c>
      <c r="Q72" t="s">
        <v>31</v>
      </c>
      <c r="R72" t="s">
        <v>31</v>
      </c>
      <c r="S72" t="s">
        <v>45</v>
      </c>
      <c r="T72" t="s">
        <v>111</v>
      </c>
      <c r="U72" t="s">
        <v>64</v>
      </c>
      <c r="V72" t="s">
        <v>35</v>
      </c>
      <c r="W72" t="s">
        <v>36</v>
      </c>
      <c r="X72" t="s">
        <v>49</v>
      </c>
      <c r="Y72" t="s">
        <v>38</v>
      </c>
      <c r="Z72" t="s">
        <v>28</v>
      </c>
    </row>
    <row r="73" spans="1:26" x14ac:dyDescent="0.4">
      <c r="A73" t="s">
        <v>24</v>
      </c>
      <c r="B73" t="s">
        <v>25</v>
      </c>
      <c r="C73" t="s">
        <v>26</v>
      </c>
      <c r="D73" t="s">
        <v>108</v>
      </c>
      <c r="E73" t="s">
        <v>28</v>
      </c>
      <c r="F73" t="s">
        <v>29</v>
      </c>
      <c r="G73" t="s">
        <v>30</v>
      </c>
      <c r="H73" t="s">
        <v>30</v>
      </c>
      <c r="I73" s="2">
        <v>-9025518.275370609</v>
      </c>
      <c r="J73" s="2">
        <v>-33460.869899999983</v>
      </c>
      <c r="K73" s="2">
        <v>-8599109.0391531736</v>
      </c>
      <c r="L73" s="2">
        <v>-426409.23621743458</v>
      </c>
      <c r="M73" s="2">
        <v>-426409.23621743458</v>
      </c>
      <c r="N73" s="2">
        <v>0</v>
      </c>
      <c r="O73" s="2">
        <v>0</v>
      </c>
      <c r="P73" s="2">
        <v>0</v>
      </c>
      <c r="Q73" t="s">
        <v>31</v>
      </c>
      <c r="R73" t="s">
        <v>31</v>
      </c>
      <c r="S73" t="s">
        <v>32</v>
      </c>
      <c r="T73" t="s">
        <v>111</v>
      </c>
      <c r="U73" t="s">
        <v>34</v>
      </c>
      <c r="V73" t="s">
        <v>35</v>
      </c>
      <c r="W73" t="s">
        <v>36</v>
      </c>
      <c r="X73" t="s">
        <v>37</v>
      </c>
      <c r="Y73" t="s">
        <v>38</v>
      </c>
      <c r="Z73" t="s">
        <v>39</v>
      </c>
    </row>
    <row r="74" spans="1:26" x14ac:dyDescent="0.4">
      <c r="A74" t="s">
        <v>24</v>
      </c>
      <c r="B74" t="s">
        <v>25</v>
      </c>
      <c r="C74" t="s">
        <v>26</v>
      </c>
      <c r="D74" t="s">
        <v>108</v>
      </c>
      <c r="E74" t="s">
        <v>28</v>
      </c>
      <c r="F74" t="s">
        <v>29</v>
      </c>
      <c r="G74" t="s">
        <v>30</v>
      </c>
      <c r="H74" t="s">
        <v>30</v>
      </c>
      <c r="I74" s="2">
        <v>-5476195.847203684</v>
      </c>
      <c r="J74" s="2">
        <v>-1090082.05</v>
      </c>
      <c r="K74" s="2">
        <v>-5875204.5513207847</v>
      </c>
      <c r="L74" s="2">
        <v>399008.70411710074</v>
      </c>
      <c r="M74" s="2">
        <v>0</v>
      </c>
      <c r="N74" s="2">
        <v>0</v>
      </c>
      <c r="O74" s="2">
        <v>0</v>
      </c>
      <c r="P74" s="2">
        <v>0</v>
      </c>
      <c r="Q74" t="s">
        <v>31</v>
      </c>
      <c r="R74" t="s">
        <v>31</v>
      </c>
      <c r="S74" t="s">
        <v>32</v>
      </c>
      <c r="T74" t="s">
        <v>111</v>
      </c>
      <c r="U74" t="s">
        <v>47</v>
      </c>
      <c r="V74" t="s">
        <v>35</v>
      </c>
      <c r="W74" t="s">
        <v>36</v>
      </c>
      <c r="X74" t="s">
        <v>37</v>
      </c>
      <c r="Y74" t="s">
        <v>38</v>
      </c>
      <c r="Z74" t="s">
        <v>51</v>
      </c>
    </row>
    <row r="75" spans="1:26" x14ac:dyDescent="0.4">
      <c r="A75" t="s">
        <v>24</v>
      </c>
      <c r="B75" t="s">
        <v>25</v>
      </c>
      <c r="C75" t="s">
        <v>26</v>
      </c>
      <c r="D75" t="s">
        <v>108</v>
      </c>
      <c r="E75" t="s">
        <v>28</v>
      </c>
      <c r="F75" t="s">
        <v>29</v>
      </c>
      <c r="G75" t="s">
        <v>30</v>
      </c>
      <c r="H75" t="s">
        <v>30</v>
      </c>
      <c r="I75" s="2">
        <v>0</v>
      </c>
      <c r="J75" s="2">
        <v>0</v>
      </c>
      <c r="K75" s="2">
        <v>-1664.0443824000001</v>
      </c>
      <c r="L75" s="2">
        <v>1664.0443824000001</v>
      </c>
      <c r="M75" s="2">
        <v>0</v>
      </c>
      <c r="N75" s="2">
        <v>0</v>
      </c>
      <c r="O75" s="2">
        <v>0</v>
      </c>
      <c r="P75" s="2">
        <v>0</v>
      </c>
      <c r="Q75" t="s">
        <v>31</v>
      </c>
      <c r="R75" t="s">
        <v>31</v>
      </c>
      <c r="S75" t="s">
        <v>32</v>
      </c>
      <c r="T75" t="s">
        <v>111</v>
      </c>
      <c r="U75" t="s">
        <v>71</v>
      </c>
      <c r="V75" t="s">
        <v>35</v>
      </c>
      <c r="W75" t="s">
        <v>36</v>
      </c>
      <c r="X75" t="s">
        <v>37</v>
      </c>
      <c r="Y75" t="s">
        <v>38</v>
      </c>
      <c r="Z75" t="s">
        <v>72</v>
      </c>
    </row>
    <row r="76" spans="1:26" x14ac:dyDescent="0.4">
      <c r="A76" t="s">
        <v>24</v>
      </c>
      <c r="B76" t="s">
        <v>25</v>
      </c>
      <c r="C76" t="s">
        <v>26</v>
      </c>
      <c r="D76" t="s">
        <v>108</v>
      </c>
      <c r="E76" t="s">
        <v>28</v>
      </c>
      <c r="F76" t="s">
        <v>29</v>
      </c>
      <c r="G76" t="s">
        <v>30</v>
      </c>
      <c r="H76" t="s">
        <v>30</v>
      </c>
      <c r="I76" s="2">
        <v>0</v>
      </c>
      <c r="J76" s="2">
        <v>0</v>
      </c>
      <c r="K76" s="2">
        <v>-25736.200245</v>
      </c>
      <c r="L76" s="2">
        <v>25736.200245</v>
      </c>
      <c r="M76" s="2">
        <v>0</v>
      </c>
      <c r="N76" s="2">
        <v>0</v>
      </c>
      <c r="O76" s="2">
        <v>0</v>
      </c>
      <c r="P76" s="2">
        <v>0</v>
      </c>
      <c r="Q76" t="s">
        <v>31</v>
      </c>
      <c r="R76" t="s">
        <v>31</v>
      </c>
      <c r="S76" t="s">
        <v>32</v>
      </c>
      <c r="T76" t="s">
        <v>111</v>
      </c>
      <c r="U76" t="s">
        <v>52</v>
      </c>
      <c r="V76" t="s">
        <v>35</v>
      </c>
      <c r="W76" t="s">
        <v>36</v>
      </c>
      <c r="X76" t="s">
        <v>37</v>
      </c>
      <c r="Y76" t="s">
        <v>38</v>
      </c>
      <c r="Z76" t="s">
        <v>53</v>
      </c>
    </row>
    <row r="77" spans="1:26" x14ac:dyDescent="0.4">
      <c r="A77" t="s">
        <v>24</v>
      </c>
      <c r="B77" t="s">
        <v>25</v>
      </c>
      <c r="C77" t="s">
        <v>26</v>
      </c>
      <c r="D77" t="s">
        <v>108</v>
      </c>
      <c r="E77" t="s">
        <v>28</v>
      </c>
      <c r="F77" t="s">
        <v>29</v>
      </c>
      <c r="G77" t="s">
        <v>30</v>
      </c>
      <c r="H77" t="s">
        <v>30</v>
      </c>
      <c r="I77" s="2">
        <v>-230115.00609805496</v>
      </c>
      <c r="J77" s="2">
        <v>-19038</v>
      </c>
      <c r="K77" s="2">
        <v>-78333.368335238163</v>
      </c>
      <c r="L77" s="2">
        <v>-151781.63776281677</v>
      </c>
      <c r="M77" s="2">
        <v>-151781.63776281677</v>
      </c>
      <c r="N77" s="2">
        <v>0</v>
      </c>
      <c r="O77" s="2">
        <v>0</v>
      </c>
      <c r="P77" s="2">
        <v>0</v>
      </c>
      <c r="Q77" t="s">
        <v>31</v>
      </c>
      <c r="R77" t="s">
        <v>31</v>
      </c>
      <c r="S77" t="s">
        <v>90</v>
      </c>
      <c r="T77" t="s">
        <v>111</v>
      </c>
      <c r="U77" t="s">
        <v>34</v>
      </c>
      <c r="V77" t="s">
        <v>35</v>
      </c>
      <c r="W77" t="s">
        <v>36</v>
      </c>
      <c r="X77" t="s">
        <v>91</v>
      </c>
      <c r="Y77" t="s">
        <v>38</v>
      </c>
      <c r="Z77" t="s">
        <v>39</v>
      </c>
    </row>
    <row r="78" spans="1:26" x14ac:dyDescent="0.4">
      <c r="A78" t="s">
        <v>24</v>
      </c>
      <c r="B78" t="s">
        <v>25</v>
      </c>
      <c r="C78" t="s">
        <v>26</v>
      </c>
      <c r="D78" t="s">
        <v>108</v>
      </c>
      <c r="E78" t="s">
        <v>28</v>
      </c>
      <c r="F78" t="s">
        <v>29</v>
      </c>
      <c r="G78" t="s">
        <v>30</v>
      </c>
      <c r="H78" t="s">
        <v>30</v>
      </c>
      <c r="I78" s="2">
        <v>-83546.594647073071</v>
      </c>
      <c r="J78" s="2">
        <v>0</v>
      </c>
      <c r="K78" s="2">
        <v>-27221.85478969117</v>
      </c>
      <c r="L78" s="2">
        <v>-56324.739857381908</v>
      </c>
      <c r="M78" s="2">
        <v>-56324.739857381908</v>
      </c>
      <c r="N78" s="2">
        <v>0</v>
      </c>
      <c r="O78" s="2">
        <v>0</v>
      </c>
      <c r="P78" s="2">
        <v>0</v>
      </c>
      <c r="Q78" t="s">
        <v>31</v>
      </c>
      <c r="R78" t="s">
        <v>31</v>
      </c>
      <c r="S78" t="s">
        <v>90</v>
      </c>
      <c r="T78" t="s">
        <v>111</v>
      </c>
      <c r="U78" t="s">
        <v>47</v>
      </c>
      <c r="V78" t="s">
        <v>35</v>
      </c>
      <c r="W78" t="s">
        <v>36</v>
      </c>
      <c r="X78" t="s">
        <v>91</v>
      </c>
      <c r="Y78" t="s">
        <v>38</v>
      </c>
      <c r="Z78" t="s">
        <v>51</v>
      </c>
    </row>
    <row r="79" spans="1:26" x14ac:dyDescent="0.4">
      <c r="A79" t="s">
        <v>24</v>
      </c>
      <c r="B79" t="s">
        <v>25</v>
      </c>
      <c r="C79" t="s">
        <v>26</v>
      </c>
      <c r="D79" t="s">
        <v>108</v>
      </c>
      <c r="E79" t="s">
        <v>28</v>
      </c>
      <c r="F79" t="s">
        <v>29</v>
      </c>
      <c r="G79" t="s">
        <v>30</v>
      </c>
      <c r="H79" t="s">
        <v>30</v>
      </c>
      <c r="I79" s="2">
        <v>-8331080.0899999999</v>
      </c>
      <c r="J79" s="2">
        <v>0</v>
      </c>
      <c r="K79" s="2">
        <v>-7747205.7796999952</v>
      </c>
      <c r="L79" s="2">
        <v>-583874.31030000583</v>
      </c>
      <c r="M79" s="2">
        <v>-583874.31030000583</v>
      </c>
      <c r="N79" s="2">
        <v>0</v>
      </c>
      <c r="O79" s="2">
        <v>0</v>
      </c>
      <c r="P79" s="2">
        <v>0</v>
      </c>
      <c r="Q79" t="s">
        <v>31</v>
      </c>
      <c r="R79" t="s">
        <v>31</v>
      </c>
      <c r="S79" t="s">
        <v>112</v>
      </c>
      <c r="T79" t="s">
        <v>111</v>
      </c>
      <c r="U79" t="s">
        <v>34</v>
      </c>
      <c r="V79" t="s">
        <v>35</v>
      </c>
      <c r="W79" t="s">
        <v>36</v>
      </c>
      <c r="X79" t="s">
        <v>113</v>
      </c>
      <c r="Y79" t="s">
        <v>38</v>
      </c>
      <c r="Z79" t="s">
        <v>39</v>
      </c>
    </row>
    <row r="80" spans="1:26" x14ac:dyDescent="0.4">
      <c r="A80" t="s">
        <v>24</v>
      </c>
      <c r="B80" t="s">
        <v>25</v>
      </c>
      <c r="C80" t="s">
        <v>26</v>
      </c>
      <c r="D80" t="s">
        <v>108</v>
      </c>
      <c r="E80" t="s">
        <v>28</v>
      </c>
      <c r="F80" t="s">
        <v>29</v>
      </c>
      <c r="G80" t="s">
        <v>30</v>
      </c>
      <c r="H80" t="s">
        <v>30</v>
      </c>
      <c r="I80" s="2">
        <v>-15321259.809789995</v>
      </c>
      <c r="J80" s="2">
        <v>-898414.00000000012</v>
      </c>
      <c r="K80" s="2">
        <v>-6709972.157300001</v>
      </c>
      <c r="L80" s="2">
        <v>-8611287.6524899937</v>
      </c>
      <c r="M80" s="2">
        <v>-8611287.6524899937</v>
      </c>
      <c r="N80" s="2">
        <v>0</v>
      </c>
      <c r="O80" s="2">
        <v>0</v>
      </c>
      <c r="P80" s="2">
        <v>0</v>
      </c>
      <c r="Q80" t="s">
        <v>31</v>
      </c>
      <c r="R80" t="s">
        <v>31</v>
      </c>
      <c r="S80" t="s">
        <v>112</v>
      </c>
      <c r="T80" t="s">
        <v>111</v>
      </c>
      <c r="U80" t="s">
        <v>47</v>
      </c>
      <c r="V80" t="s">
        <v>35</v>
      </c>
      <c r="W80" t="s">
        <v>36</v>
      </c>
      <c r="X80" t="s">
        <v>113</v>
      </c>
      <c r="Y80" t="s">
        <v>38</v>
      </c>
      <c r="Z80" t="s">
        <v>51</v>
      </c>
    </row>
    <row r="81" spans="1:26" x14ac:dyDescent="0.4">
      <c r="A81" t="s">
        <v>24</v>
      </c>
      <c r="B81" t="s">
        <v>25</v>
      </c>
      <c r="C81" t="s">
        <v>26</v>
      </c>
      <c r="D81" t="s">
        <v>108</v>
      </c>
      <c r="E81" t="s">
        <v>28</v>
      </c>
      <c r="F81" t="s">
        <v>29</v>
      </c>
      <c r="G81" t="s">
        <v>30</v>
      </c>
      <c r="H81" t="s">
        <v>30</v>
      </c>
      <c r="I81" s="2">
        <v>0</v>
      </c>
      <c r="J81" s="2">
        <v>0</v>
      </c>
      <c r="K81" s="2">
        <v>-399.99999999999989</v>
      </c>
      <c r="L81" s="2">
        <v>399.99999999999989</v>
      </c>
      <c r="M81" s="2">
        <v>0</v>
      </c>
      <c r="N81" s="2">
        <v>0</v>
      </c>
      <c r="O81" s="2">
        <v>0</v>
      </c>
      <c r="P81" s="2">
        <v>0</v>
      </c>
      <c r="Q81" t="s">
        <v>31</v>
      </c>
      <c r="R81" t="s">
        <v>31</v>
      </c>
      <c r="S81" t="s">
        <v>112</v>
      </c>
      <c r="T81" t="s">
        <v>111</v>
      </c>
      <c r="U81" t="s">
        <v>71</v>
      </c>
      <c r="V81" t="s">
        <v>35</v>
      </c>
      <c r="W81" t="s">
        <v>36</v>
      </c>
      <c r="X81" t="s">
        <v>113</v>
      </c>
      <c r="Y81" t="s">
        <v>38</v>
      </c>
      <c r="Z81" t="s">
        <v>72</v>
      </c>
    </row>
    <row r="82" spans="1:26" x14ac:dyDescent="0.4">
      <c r="A82" t="s">
        <v>24</v>
      </c>
      <c r="B82" t="s">
        <v>25</v>
      </c>
      <c r="C82" t="s">
        <v>26</v>
      </c>
      <c r="D82" t="s">
        <v>108</v>
      </c>
      <c r="E82" t="s">
        <v>28</v>
      </c>
      <c r="F82" t="s">
        <v>29</v>
      </c>
      <c r="G82" t="s">
        <v>30</v>
      </c>
      <c r="H82" t="s">
        <v>30</v>
      </c>
      <c r="I82" s="2">
        <v>-856731.47101523995</v>
      </c>
      <c r="J82" s="2">
        <v>-3008.1518999999998</v>
      </c>
      <c r="K82" s="2">
        <v>-856731.47502000001</v>
      </c>
      <c r="L82" s="2">
        <v>4.0047601069090888E-3</v>
      </c>
      <c r="M82" s="2">
        <v>0</v>
      </c>
      <c r="N82" s="2">
        <v>0</v>
      </c>
      <c r="O82" s="2">
        <v>0</v>
      </c>
      <c r="P82" s="2">
        <v>0</v>
      </c>
      <c r="Q82" t="s">
        <v>79</v>
      </c>
      <c r="R82" t="s">
        <v>80</v>
      </c>
      <c r="S82" t="s">
        <v>45</v>
      </c>
      <c r="T82" t="s">
        <v>111</v>
      </c>
      <c r="U82" t="s">
        <v>82</v>
      </c>
      <c r="V82" t="s">
        <v>35</v>
      </c>
      <c r="W82" t="s">
        <v>36</v>
      </c>
      <c r="X82" t="s">
        <v>49</v>
      </c>
      <c r="Y82" t="s">
        <v>38</v>
      </c>
      <c r="Z82" t="s">
        <v>83</v>
      </c>
    </row>
    <row r="83" spans="1:26" x14ac:dyDescent="0.4">
      <c r="A83" t="s">
        <v>24</v>
      </c>
      <c r="B83" t="s">
        <v>25</v>
      </c>
      <c r="C83" t="s">
        <v>26</v>
      </c>
      <c r="D83" t="s">
        <v>108</v>
      </c>
      <c r="E83" t="s">
        <v>28</v>
      </c>
      <c r="F83" t="s">
        <v>29</v>
      </c>
      <c r="G83" t="s">
        <v>30</v>
      </c>
      <c r="H83" t="s">
        <v>30</v>
      </c>
      <c r="I83" s="2">
        <v>-12724.384615384617</v>
      </c>
      <c r="J83" s="2">
        <v>0</v>
      </c>
      <c r="K83" s="2">
        <v>-12581.681773632043</v>
      </c>
      <c r="L83" s="2">
        <v>-142.70284175257325</v>
      </c>
      <c r="M83" s="2">
        <v>-142.70284175257325</v>
      </c>
      <c r="N83" s="2">
        <v>0</v>
      </c>
      <c r="O83" s="2">
        <v>0</v>
      </c>
      <c r="P83" s="2">
        <v>0</v>
      </c>
      <c r="Q83" t="s">
        <v>61</v>
      </c>
      <c r="R83" t="s">
        <v>62</v>
      </c>
      <c r="S83" t="s">
        <v>45</v>
      </c>
      <c r="T83" t="s">
        <v>111</v>
      </c>
      <c r="U83" t="s">
        <v>34</v>
      </c>
      <c r="V83" t="s">
        <v>35</v>
      </c>
      <c r="W83" t="s">
        <v>36</v>
      </c>
      <c r="X83" t="s">
        <v>49</v>
      </c>
      <c r="Y83" t="s">
        <v>38</v>
      </c>
      <c r="Z83" t="s">
        <v>39</v>
      </c>
    </row>
    <row r="84" spans="1:26" x14ac:dyDescent="0.4">
      <c r="A84" t="s">
        <v>24</v>
      </c>
      <c r="B84" t="s">
        <v>25</v>
      </c>
      <c r="C84" t="s">
        <v>26</v>
      </c>
      <c r="D84" t="s">
        <v>108</v>
      </c>
      <c r="E84" t="s">
        <v>28</v>
      </c>
      <c r="F84" t="s">
        <v>29</v>
      </c>
      <c r="G84" t="s">
        <v>30</v>
      </c>
      <c r="H84" t="s">
        <v>30</v>
      </c>
      <c r="I84" s="2">
        <v>-9276.8461538461561</v>
      </c>
      <c r="J84" s="2">
        <v>-8873</v>
      </c>
      <c r="K84" s="2">
        <v>0</v>
      </c>
      <c r="L84" s="2">
        <v>-9276.8461538461561</v>
      </c>
      <c r="M84" s="2">
        <v>-403.84615384615387</v>
      </c>
      <c r="N84" s="2">
        <v>0</v>
      </c>
      <c r="O84" s="2">
        <v>0</v>
      </c>
      <c r="P84" s="2">
        <v>0</v>
      </c>
      <c r="Q84" t="s">
        <v>61</v>
      </c>
      <c r="R84" t="s">
        <v>62</v>
      </c>
      <c r="S84" t="s">
        <v>45</v>
      </c>
      <c r="T84" t="s">
        <v>111</v>
      </c>
      <c r="U84" t="s">
        <v>47</v>
      </c>
      <c r="V84" t="s">
        <v>35</v>
      </c>
      <c r="W84" t="s">
        <v>36</v>
      </c>
      <c r="X84" t="s">
        <v>49</v>
      </c>
      <c r="Y84" t="s">
        <v>38</v>
      </c>
      <c r="Z84" t="s">
        <v>51</v>
      </c>
    </row>
    <row r="85" spans="1:26" x14ac:dyDescent="0.4">
      <c r="A85" t="s">
        <v>24</v>
      </c>
      <c r="B85" t="s">
        <v>25</v>
      </c>
      <c r="C85" t="s">
        <v>26</v>
      </c>
      <c r="D85" t="s">
        <v>114</v>
      </c>
      <c r="E85" t="s">
        <v>28</v>
      </c>
      <c r="F85" t="s">
        <v>29</v>
      </c>
      <c r="G85" t="s">
        <v>30</v>
      </c>
      <c r="H85" t="s">
        <v>30</v>
      </c>
      <c r="I85" s="2">
        <v>-80000</v>
      </c>
      <c r="J85" s="2">
        <v>0</v>
      </c>
      <c r="K85" s="2">
        <v>9.3220005510374904E-5</v>
      </c>
      <c r="L85" s="2">
        <v>-80000.000093220006</v>
      </c>
      <c r="M85" s="2">
        <v>-80000</v>
      </c>
      <c r="N85" s="2">
        <v>0</v>
      </c>
      <c r="O85" s="2">
        <v>0</v>
      </c>
      <c r="P85" s="2">
        <v>0</v>
      </c>
      <c r="Q85" t="s">
        <v>31</v>
      </c>
      <c r="R85" t="s">
        <v>31</v>
      </c>
      <c r="S85" t="s">
        <v>45</v>
      </c>
      <c r="T85" t="s">
        <v>115</v>
      </c>
      <c r="U85" t="s">
        <v>82</v>
      </c>
      <c r="V85" t="s">
        <v>35</v>
      </c>
      <c r="W85" t="s">
        <v>36</v>
      </c>
      <c r="X85" t="s">
        <v>49</v>
      </c>
      <c r="Y85" t="s">
        <v>38</v>
      </c>
      <c r="Z85" t="s">
        <v>83</v>
      </c>
    </row>
    <row r="86" spans="1:26" x14ac:dyDescent="0.4">
      <c r="A86" t="s">
        <v>24</v>
      </c>
      <c r="B86" t="s">
        <v>25</v>
      </c>
      <c r="C86" t="s">
        <v>26</v>
      </c>
      <c r="D86" t="s">
        <v>114</v>
      </c>
      <c r="E86" t="s">
        <v>28</v>
      </c>
      <c r="F86" t="s">
        <v>29</v>
      </c>
      <c r="G86" t="s">
        <v>30</v>
      </c>
      <c r="H86" t="s">
        <v>30</v>
      </c>
      <c r="I86" s="2">
        <v>-756190.49105337134</v>
      </c>
      <c r="J86" s="2">
        <v>-172766</v>
      </c>
      <c r="K86" s="2">
        <v>-539567.75907561847</v>
      </c>
      <c r="L86" s="2">
        <v>-216622.73197775282</v>
      </c>
      <c r="M86" s="2">
        <v>-216622.73197775282</v>
      </c>
      <c r="N86" s="2">
        <v>0</v>
      </c>
      <c r="O86" s="2">
        <v>0</v>
      </c>
      <c r="P86" s="2">
        <v>0</v>
      </c>
      <c r="Q86" t="s">
        <v>31</v>
      </c>
      <c r="R86" t="s">
        <v>31</v>
      </c>
      <c r="S86" t="s">
        <v>45</v>
      </c>
      <c r="T86" t="s">
        <v>115</v>
      </c>
      <c r="U86" t="s">
        <v>34</v>
      </c>
      <c r="V86" t="s">
        <v>35</v>
      </c>
      <c r="W86" t="s">
        <v>36</v>
      </c>
      <c r="X86" t="s">
        <v>49</v>
      </c>
      <c r="Y86" t="s">
        <v>38</v>
      </c>
      <c r="Z86" t="s">
        <v>39</v>
      </c>
    </row>
    <row r="87" spans="1:26" x14ac:dyDescent="0.4">
      <c r="A87" t="s">
        <v>24</v>
      </c>
      <c r="B87" t="s">
        <v>25</v>
      </c>
      <c r="C87" t="s">
        <v>26</v>
      </c>
      <c r="D87" t="s">
        <v>114</v>
      </c>
      <c r="E87" t="s">
        <v>28</v>
      </c>
      <c r="F87" t="s">
        <v>29</v>
      </c>
      <c r="G87" t="s">
        <v>30</v>
      </c>
      <c r="H87" t="s">
        <v>30</v>
      </c>
      <c r="I87" s="2">
        <v>-319027.33054138161</v>
      </c>
      <c r="J87" s="2">
        <v>-64001</v>
      </c>
      <c r="K87" s="2">
        <v>-44734.979288245639</v>
      </c>
      <c r="L87" s="2">
        <v>-274292.35125313594</v>
      </c>
      <c r="M87" s="2">
        <v>-255026.33054138161</v>
      </c>
      <c r="N87" s="2">
        <v>0</v>
      </c>
      <c r="O87" s="2">
        <v>0</v>
      </c>
      <c r="P87" s="2">
        <v>0</v>
      </c>
      <c r="Q87" t="s">
        <v>31</v>
      </c>
      <c r="R87" t="s">
        <v>31</v>
      </c>
      <c r="S87" t="s">
        <v>45</v>
      </c>
      <c r="T87" t="s">
        <v>115</v>
      </c>
      <c r="U87" t="s">
        <v>47</v>
      </c>
      <c r="V87" t="s">
        <v>35</v>
      </c>
      <c r="W87" t="s">
        <v>36</v>
      </c>
      <c r="X87" t="s">
        <v>49</v>
      </c>
      <c r="Y87" t="s">
        <v>38</v>
      </c>
      <c r="Z87" t="s">
        <v>51</v>
      </c>
    </row>
    <row r="88" spans="1:26" x14ac:dyDescent="0.4">
      <c r="A88" t="s">
        <v>24</v>
      </c>
      <c r="B88" t="s">
        <v>25</v>
      </c>
      <c r="C88" t="s">
        <v>26</v>
      </c>
      <c r="D88" t="s">
        <v>114</v>
      </c>
      <c r="E88" t="s">
        <v>28</v>
      </c>
      <c r="F88" t="s">
        <v>29</v>
      </c>
      <c r="G88" t="s">
        <v>30</v>
      </c>
      <c r="H88" t="s">
        <v>30</v>
      </c>
      <c r="I88" s="2">
        <v>0</v>
      </c>
      <c r="J88" s="2">
        <v>0</v>
      </c>
      <c r="K88" s="2">
        <v>-9.134615384615385</v>
      </c>
      <c r="L88" s="2">
        <v>9.134615384615385</v>
      </c>
      <c r="M88" s="2">
        <v>0</v>
      </c>
      <c r="N88" s="2">
        <v>0</v>
      </c>
      <c r="O88" s="2">
        <v>0</v>
      </c>
      <c r="P88" s="2">
        <v>0</v>
      </c>
      <c r="Q88" t="s">
        <v>31</v>
      </c>
      <c r="R88" t="s">
        <v>31</v>
      </c>
      <c r="S88" t="s">
        <v>45</v>
      </c>
      <c r="T88" t="s">
        <v>115</v>
      </c>
      <c r="U88" t="s">
        <v>71</v>
      </c>
      <c r="V88" t="s">
        <v>35</v>
      </c>
      <c r="W88" t="s">
        <v>36</v>
      </c>
      <c r="X88" t="s">
        <v>49</v>
      </c>
      <c r="Y88" t="s">
        <v>38</v>
      </c>
      <c r="Z88" t="s">
        <v>72</v>
      </c>
    </row>
    <row r="89" spans="1:26" x14ac:dyDescent="0.4">
      <c r="A89" t="s">
        <v>24</v>
      </c>
      <c r="B89" t="s">
        <v>25</v>
      </c>
      <c r="C89" t="s">
        <v>26</v>
      </c>
      <c r="D89" t="s">
        <v>114</v>
      </c>
      <c r="E89" t="s">
        <v>28</v>
      </c>
      <c r="F89" t="s">
        <v>29</v>
      </c>
      <c r="G89" t="s">
        <v>30</v>
      </c>
      <c r="H89" t="s">
        <v>30</v>
      </c>
      <c r="I89" s="2">
        <v>-4565.9690597811314</v>
      </c>
      <c r="J89" s="2">
        <v>0</v>
      </c>
      <c r="K89" s="2">
        <v>0</v>
      </c>
      <c r="L89" s="2">
        <v>-4565.9690597811314</v>
      </c>
      <c r="M89" s="2">
        <v>-4565.9690597811314</v>
      </c>
      <c r="N89" s="2">
        <v>0</v>
      </c>
      <c r="O89" s="2">
        <v>0</v>
      </c>
      <c r="P89" s="2">
        <v>0</v>
      </c>
      <c r="Q89" t="s">
        <v>31</v>
      </c>
      <c r="R89" t="s">
        <v>31</v>
      </c>
      <c r="S89" t="s">
        <v>45</v>
      </c>
      <c r="T89" t="s">
        <v>115</v>
      </c>
      <c r="U89" t="s">
        <v>64</v>
      </c>
      <c r="V89" t="s">
        <v>35</v>
      </c>
      <c r="W89" t="s">
        <v>36</v>
      </c>
      <c r="X89" t="s">
        <v>49</v>
      </c>
      <c r="Y89" t="s">
        <v>38</v>
      </c>
      <c r="Z89" t="s">
        <v>28</v>
      </c>
    </row>
    <row r="90" spans="1:26" x14ac:dyDescent="0.4">
      <c r="A90" t="s">
        <v>24</v>
      </c>
      <c r="B90" t="s">
        <v>25</v>
      </c>
      <c r="C90" t="s">
        <v>26</v>
      </c>
      <c r="D90" t="s">
        <v>114</v>
      </c>
      <c r="E90" t="s">
        <v>28</v>
      </c>
      <c r="F90" t="s">
        <v>29</v>
      </c>
      <c r="G90" t="s">
        <v>30</v>
      </c>
      <c r="H90" t="s">
        <v>30</v>
      </c>
      <c r="I90" s="2">
        <v>-1959.8451979800002</v>
      </c>
      <c r="J90" s="2">
        <v>-10.7052</v>
      </c>
      <c r="K90" s="2">
        <v>-44.605140000000006</v>
      </c>
      <c r="L90" s="2">
        <v>-1915.2400579800001</v>
      </c>
      <c r="M90" s="2">
        <v>-1915.2400579800001</v>
      </c>
      <c r="N90" s="2">
        <v>0</v>
      </c>
      <c r="O90" s="2">
        <v>0</v>
      </c>
      <c r="P90" s="2">
        <v>0</v>
      </c>
      <c r="Q90" t="s">
        <v>79</v>
      </c>
      <c r="R90" t="s">
        <v>80</v>
      </c>
      <c r="S90" t="s">
        <v>45</v>
      </c>
      <c r="T90" t="s">
        <v>115</v>
      </c>
      <c r="U90" t="s">
        <v>82</v>
      </c>
      <c r="V90" t="s">
        <v>35</v>
      </c>
      <c r="W90" t="s">
        <v>36</v>
      </c>
      <c r="X90" t="s">
        <v>49</v>
      </c>
      <c r="Y90" t="s">
        <v>38</v>
      </c>
      <c r="Z90" t="s">
        <v>83</v>
      </c>
    </row>
    <row r="91" spans="1:26" x14ac:dyDescent="0.4">
      <c r="A91" t="s">
        <v>24</v>
      </c>
      <c r="B91" t="s">
        <v>25</v>
      </c>
      <c r="C91" t="s">
        <v>26</v>
      </c>
      <c r="D91" t="s">
        <v>114</v>
      </c>
      <c r="E91" t="s">
        <v>28</v>
      </c>
      <c r="F91" t="s">
        <v>29</v>
      </c>
      <c r="G91" t="s">
        <v>30</v>
      </c>
      <c r="H91" t="s">
        <v>30</v>
      </c>
      <c r="I91" s="2">
        <v>-1817.7692307692309</v>
      </c>
      <c r="J91" s="2">
        <v>0</v>
      </c>
      <c r="K91" s="2">
        <v>-1218.902925984366</v>
      </c>
      <c r="L91" s="2">
        <v>-598.86630478486484</v>
      </c>
      <c r="M91" s="2">
        <v>-598.86630478486484</v>
      </c>
      <c r="N91" s="2">
        <v>0</v>
      </c>
      <c r="O91" s="2">
        <v>0</v>
      </c>
      <c r="P91" s="2">
        <v>0</v>
      </c>
      <c r="Q91" t="s">
        <v>61</v>
      </c>
      <c r="R91" t="s">
        <v>62</v>
      </c>
      <c r="S91" t="s">
        <v>45</v>
      </c>
      <c r="T91" t="s">
        <v>115</v>
      </c>
      <c r="U91" t="s">
        <v>34</v>
      </c>
      <c r="V91" t="s">
        <v>35</v>
      </c>
      <c r="W91" t="s">
        <v>36</v>
      </c>
      <c r="X91" t="s">
        <v>49</v>
      </c>
      <c r="Y91" t="s">
        <v>38</v>
      </c>
      <c r="Z91" t="s">
        <v>39</v>
      </c>
    </row>
    <row r="92" spans="1:26" x14ac:dyDescent="0.4">
      <c r="A92" t="s">
        <v>24</v>
      </c>
      <c r="B92" t="s">
        <v>25</v>
      </c>
      <c r="C92" t="s">
        <v>26</v>
      </c>
      <c r="D92" t="s">
        <v>114</v>
      </c>
      <c r="E92" t="s">
        <v>28</v>
      </c>
      <c r="F92" t="s">
        <v>29</v>
      </c>
      <c r="G92" t="s">
        <v>30</v>
      </c>
      <c r="H92" t="s">
        <v>30</v>
      </c>
      <c r="I92" s="2">
        <v>-313.69230769230768</v>
      </c>
      <c r="J92" s="2">
        <v>-256</v>
      </c>
      <c r="K92" s="2">
        <v>0</v>
      </c>
      <c r="L92" s="2">
        <v>-313.69230769230768</v>
      </c>
      <c r="M92" s="2">
        <v>-57.692307692307693</v>
      </c>
      <c r="N92" s="2">
        <v>0</v>
      </c>
      <c r="O92" s="2">
        <v>0</v>
      </c>
      <c r="P92" s="2">
        <v>0</v>
      </c>
      <c r="Q92" t="s">
        <v>61</v>
      </c>
      <c r="R92" t="s">
        <v>62</v>
      </c>
      <c r="S92" t="s">
        <v>45</v>
      </c>
      <c r="T92" t="s">
        <v>115</v>
      </c>
      <c r="U92" t="s">
        <v>47</v>
      </c>
      <c r="V92" t="s">
        <v>35</v>
      </c>
      <c r="W92" t="s">
        <v>36</v>
      </c>
      <c r="X92" t="s">
        <v>49</v>
      </c>
      <c r="Y92" t="s">
        <v>38</v>
      </c>
      <c r="Z92" t="s">
        <v>51</v>
      </c>
    </row>
    <row r="93" spans="1:26" x14ac:dyDescent="0.4">
      <c r="A93" t="s">
        <v>24</v>
      </c>
      <c r="B93" t="s">
        <v>25</v>
      </c>
      <c r="C93" t="s">
        <v>26</v>
      </c>
      <c r="D93" t="s">
        <v>60</v>
      </c>
      <c r="E93" t="s">
        <v>28</v>
      </c>
      <c r="F93" t="s">
        <v>29</v>
      </c>
      <c r="G93" t="s">
        <v>30</v>
      </c>
      <c r="H93" t="s">
        <v>30</v>
      </c>
      <c r="I93" s="2">
        <v>0</v>
      </c>
      <c r="J93" s="2">
        <v>0</v>
      </c>
      <c r="K93" s="2">
        <v>6.7800001488649286E-6</v>
      </c>
      <c r="L93" s="2">
        <v>-6.7800001488649286E-6</v>
      </c>
      <c r="M93" s="2">
        <v>0</v>
      </c>
      <c r="N93" s="2">
        <v>0</v>
      </c>
      <c r="O93" s="2">
        <v>0</v>
      </c>
      <c r="P93" s="2">
        <v>0</v>
      </c>
      <c r="Q93" t="s">
        <v>31</v>
      </c>
      <c r="R93" t="s">
        <v>31</v>
      </c>
      <c r="S93" t="s">
        <v>45</v>
      </c>
      <c r="T93" t="s">
        <v>63</v>
      </c>
      <c r="U93" t="s">
        <v>82</v>
      </c>
      <c r="V93" t="s">
        <v>35</v>
      </c>
      <c r="W93" t="s">
        <v>36</v>
      </c>
      <c r="X93" t="s">
        <v>49</v>
      </c>
      <c r="Y93" t="s">
        <v>38</v>
      </c>
      <c r="Z93" t="s">
        <v>83</v>
      </c>
    </row>
    <row r="94" spans="1:26" x14ac:dyDescent="0.4">
      <c r="A94" t="s">
        <v>24</v>
      </c>
      <c r="B94" t="s">
        <v>25</v>
      </c>
      <c r="C94" t="s">
        <v>26</v>
      </c>
      <c r="D94" t="s">
        <v>60</v>
      </c>
      <c r="E94" t="s">
        <v>28</v>
      </c>
      <c r="F94" t="s">
        <v>29</v>
      </c>
      <c r="G94" t="s">
        <v>30</v>
      </c>
      <c r="H94" t="s">
        <v>30</v>
      </c>
      <c r="I94" s="2">
        <v>-161873.08543160069</v>
      </c>
      <c r="J94" s="2">
        <v>-49722</v>
      </c>
      <c r="K94" s="2">
        <v>-100532.6559363463</v>
      </c>
      <c r="L94" s="2">
        <v>-61340.429495254342</v>
      </c>
      <c r="M94" s="2">
        <v>-61340.429495254342</v>
      </c>
      <c r="N94" s="2">
        <v>0</v>
      </c>
      <c r="O94" s="2">
        <v>0</v>
      </c>
      <c r="P94" s="2">
        <v>0</v>
      </c>
      <c r="Q94" t="s">
        <v>31</v>
      </c>
      <c r="R94" t="s">
        <v>31</v>
      </c>
      <c r="S94" t="s">
        <v>45</v>
      </c>
      <c r="T94" t="s">
        <v>63</v>
      </c>
      <c r="U94" t="s">
        <v>34</v>
      </c>
      <c r="V94" t="s">
        <v>35</v>
      </c>
      <c r="W94" t="s">
        <v>36</v>
      </c>
      <c r="X94" t="s">
        <v>49</v>
      </c>
      <c r="Y94" t="s">
        <v>38</v>
      </c>
      <c r="Z94" t="s">
        <v>39</v>
      </c>
    </row>
    <row r="95" spans="1:26" x14ac:dyDescent="0.4">
      <c r="A95" t="s">
        <v>24</v>
      </c>
      <c r="B95" t="s">
        <v>25</v>
      </c>
      <c r="C95" t="s">
        <v>26</v>
      </c>
      <c r="D95" t="s">
        <v>60</v>
      </c>
      <c r="E95" t="s">
        <v>28</v>
      </c>
      <c r="F95" t="s">
        <v>29</v>
      </c>
      <c r="G95" t="s">
        <v>30</v>
      </c>
      <c r="H95" t="s">
        <v>30</v>
      </c>
      <c r="I95" s="2">
        <v>-40183.012254389003</v>
      </c>
      <c r="J95" s="2">
        <v>0</v>
      </c>
      <c r="K95" s="2">
        <v>-16852.031452581341</v>
      </c>
      <c r="L95" s="2">
        <v>-23330.980801807669</v>
      </c>
      <c r="M95" s="2">
        <v>-23330.980801807669</v>
      </c>
      <c r="N95" s="2">
        <v>0</v>
      </c>
      <c r="O95" s="2">
        <v>0</v>
      </c>
      <c r="P95" s="2">
        <v>0</v>
      </c>
      <c r="Q95" t="s">
        <v>31</v>
      </c>
      <c r="R95" t="s">
        <v>31</v>
      </c>
      <c r="S95" t="s">
        <v>45</v>
      </c>
      <c r="T95" t="s">
        <v>63</v>
      </c>
      <c r="U95" t="s">
        <v>47</v>
      </c>
      <c r="V95" t="s">
        <v>35</v>
      </c>
      <c r="W95" t="s">
        <v>36</v>
      </c>
      <c r="X95" t="s">
        <v>49</v>
      </c>
      <c r="Y95" t="s">
        <v>38</v>
      </c>
      <c r="Z95" t="s">
        <v>51</v>
      </c>
    </row>
    <row r="96" spans="1:26" x14ac:dyDescent="0.4">
      <c r="A96" t="s">
        <v>24</v>
      </c>
      <c r="B96" t="s">
        <v>25</v>
      </c>
      <c r="C96" t="s">
        <v>26</v>
      </c>
      <c r="D96" t="s">
        <v>60</v>
      </c>
      <c r="E96" t="s">
        <v>28</v>
      </c>
      <c r="F96" t="s">
        <v>29</v>
      </c>
      <c r="G96" t="s">
        <v>30</v>
      </c>
      <c r="H96" t="s">
        <v>30</v>
      </c>
      <c r="I96" s="2">
        <v>0</v>
      </c>
      <c r="J96" s="2">
        <v>0</v>
      </c>
      <c r="K96" s="2">
        <v>-9.134615384615385</v>
      </c>
      <c r="L96" s="2">
        <v>9.134615384615385</v>
      </c>
      <c r="M96" s="2">
        <v>0</v>
      </c>
      <c r="N96" s="2">
        <v>0</v>
      </c>
      <c r="O96" s="2">
        <v>0</v>
      </c>
      <c r="P96" s="2">
        <v>0</v>
      </c>
      <c r="Q96" t="s">
        <v>31</v>
      </c>
      <c r="R96" t="s">
        <v>31</v>
      </c>
      <c r="S96" t="s">
        <v>45</v>
      </c>
      <c r="T96" t="s">
        <v>63</v>
      </c>
      <c r="U96" t="s">
        <v>71</v>
      </c>
      <c r="V96" t="s">
        <v>35</v>
      </c>
      <c r="W96" t="s">
        <v>36</v>
      </c>
      <c r="X96" t="s">
        <v>49</v>
      </c>
      <c r="Y96" t="s">
        <v>38</v>
      </c>
      <c r="Z96" t="s">
        <v>72</v>
      </c>
    </row>
    <row r="97" spans="1:26" x14ac:dyDescent="0.4">
      <c r="A97" t="s">
        <v>24</v>
      </c>
      <c r="B97" t="s">
        <v>25</v>
      </c>
      <c r="C97" t="s">
        <v>26</v>
      </c>
      <c r="D97" t="s">
        <v>60</v>
      </c>
      <c r="E97" t="s">
        <v>28</v>
      </c>
      <c r="F97" t="s">
        <v>29</v>
      </c>
      <c r="G97" t="s">
        <v>30</v>
      </c>
      <c r="H97" t="s">
        <v>30</v>
      </c>
      <c r="I97" s="2">
        <v>-711.6203277645003</v>
      </c>
      <c r="J97" s="2">
        <v>0</v>
      </c>
      <c r="K97" s="2">
        <v>0</v>
      </c>
      <c r="L97" s="2">
        <v>-711.6203277645003</v>
      </c>
      <c r="M97" s="2">
        <v>-711.6203277645003</v>
      </c>
      <c r="N97" s="2">
        <v>0</v>
      </c>
      <c r="O97" s="2">
        <v>0</v>
      </c>
      <c r="P97" s="2">
        <v>0</v>
      </c>
      <c r="Q97" t="s">
        <v>31</v>
      </c>
      <c r="R97" t="s">
        <v>31</v>
      </c>
      <c r="S97" t="s">
        <v>45</v>
      </c>
      <c r="T97" t="s">
        <v>63</v>
      </c>
      <c r="U97" t="s">
        <v>64</v>
      </c>
      <c r="V97" t="s">
        <v>35</v>
      </c>
      <c r="W97" t="s">
        <v>36</v>
      </c>
      <c r="X97" t="s">
        <v>49</v>
      </c>
      <c r="Y97" t="s">
        <v>38</v>
      </c>
      <c r="Z97" t="s">
        <v>28</v>
      </c>
    </row>
    <row r="98" spans="1:26" x14ac:dyDescent="0.4">
      <c r="A98" t="s">
        <v>24</v>
      </c>
      <c r="B98" t="s">
        <v>25</v>
      </c>
      <c r="C98" t="s">
        <v>26</v>
      </c>
      <c r="D98" t="s">
        <v>60</v>
      </c>
      <c r="E98" t="s">
        <v>28</v>
      </c>
      <c r="F98" t="s">
        <v>29</v>
      </c>
      <c r="G98" t="s">
        <v>30</v>
      </c>
      <c r="H98" t="s">
        <v>30</v>
      </c>
      <c r="I98" s="2">
        <v>-260979.35193150718</v>
      </c>
      <c r="J98" s="2">
        <v>-156212.72</v>
      </c>
      <c r="K98" s="2">
        <v>-317712.92007048067</v>
      </c>
      <c r="L98" s="2">
        <v>56733.568138973511</v>
      </c>
      <c r="M98" s="2">
        <v>0</v>
      </c>
      <c r="N98" s="2">
        <v>0</v>
      </c>
      <c r="O98" s="2">
        <v>0</v>
      </c>
      <c r="P98" s="2">
        <v>0</v>
      </c>
      <c r="Q98" t="s">
        <v>31</v>
      </c>
      <c r="R98" t="s">
        <v>31</v>
      </c>
      <c r="S98" t="s">
        <v>32</v>
      </c>
      <c r="T98" t="s">
        <v>63</v>
      </c>
      <c r="U98" t="s">
        <v>34</v>
      </c>
      <c r="V98" t="s">
        <v>35</v>
      </c>
      <c r="W98" t="s">
        <v>36</v>
      </c>
      <c r="X98" t="s">
        <v>37</v>
      </c>
      <c r="Y98" t="s">
        <v>38</v>
      </c>
      <c r="Z98" t="s">
        <v>39</v>
      </c>
    </row>
    <row r="99" spans="1:26" x14ac:dyDescent="0.4">
      <c r="A99" t="s">
        <v>24</v>
      </c>
      <c r="B99" t="s">
        <v>54</v>
      </c>
      <c r="C99" t="s">
        <v>65</v>
      </c>
      <c r="D99" t="s">
        <v>66</v>
      </c>
      <c r="E99" t="s">
        <v>28</v>
      </c>
      <c r="F99" t="s">
        <v>29</v>
      </c>
      <c r="G99" t="s">
        <v>30</v>
      </c>
      <c r="H99" t="s">
        <v>30</v>
      </c>
      <c r="I99" s="2">
        <v>-250561.9434173324</v>
      </c>
      <c r="J99" s="2">
        <v>-48130</v>
      </c>
      <c r="K99" s="2">
        <v>-69246.827123719675</v>
      </c>
      <c r="L99" s="2">
        <v>-181315.11629361272</v>
      </c>
      <c r="M99" s="2">
        <v>-181315.11629361272</v>
      </c>
      <c r="N99" s="2">
        <v>0</v>
      </c>
      <c r="O99" s="2">
        <v>0</v>
      </c>
      <c r="P99" s="2">
        <v>0</v>
      </c>
      <c r="Q99" t="s">
        <v>31</v>
      </c>
      <c r="R99" t="s">
        <v>31</v>
      </c>
      <c r="S99" t="s">
        <v>45</v>
      </c>
      <c r="T99" t="s">
        <v>67</v>
      </c>
      <c r="U99" t="s">
        <v>47</v>
      </c>
      <c r="V99" t="s">
        <v>35</v>
      </c>
      <c r="W99" t="s">
        <v>58</v>
      </c>
      <c r="X99" t="s">
        <v>49</v>
      </c>
      <c r="Y99" t="s">
        <v>68</v>
      </c>
      <c r="Z99" t="s">
        <v>51</v>
      </c>
    </row>
    <row r="100" spans="1:26" x14ac:dyDescent="0.4">
      <c r="A100" t="s">
        <v>24</v>
      </c>
      <c r="B100" t="s">
        <v>25</v>
      </c>
      <c r="C100" t="s">
        <v>26</v>
      </c>
      <c r="D100" t="s">
        <v>94</v>
      </c>
      <c r="E100" t="s">
        <v>28</v>
      </c>
      <c r="F100" t="s">
        <v>29</v>
      </c>
      <c r="G100" t="s">
        <v>30</v>
      </c>
      <c r="H100" t="s">
        <v>30</v>
      </c>
      <c r="I100" s="2">
        <v>0</v>
      </c>
      <c r="J100" s="2">
        <v>0</v>
      </c>
      <c r="K100" s="2">
        <v>-5702.0740875000001</v>
      </c>
      <c r="L100" s="2">
        <v>5702.0740875000001</v>
      </c>
      <c r="M100" s="2">
        <v>0</v>
      </c>
      <c r="N100" s="2">
        <v>0</v>
      </c>
      <c r="O100" s="2">
        <v>0</v>
      </c>
      <c r="P100" s="2">
        <v>0</v>
      </c>
      <c r="Q100" t="s">
        <v>31</v>
      </c>
      <c r="R100" t="s">
        <v>31</v>
      </c>
      <c r="S100" t="s">
        <v>32</v>
      </c>
      <c r="T100" t="s">
        <v>95</v>
      </c>
      <c r="U100" t="s">
        <v>52</v>
      </c>
      <c r="V100" t="s">
        <v>35</v>
      </c>
      <c r="W100" t="s">
        <v>36</v>
      </c>
      <c r="X100" t="s">
        <v>37</v>
      </c>
      <c r="Y100" t="s">
        <v>38</v>
      </c>
      <c r="Z100" t="s">
        <v>53</v>
      </c>
    </row>
    <row r="101" spans="1:26" x14ac:dyDescent="0.4">
      <c r="A101" t="s">
        <v>24</v>
      </c>
      <c r="B101" t="s">
        <v>25</v>
      </c>
      <c r="C101" t="s">
        <v>26</v>
      </c>
      <c r="D101" t="s">
        <v>108</v>
      </c>
      <c r="E101" t="s">
        <v>28</v>
      </c>
      <c r="F101" t="s">
        <v>29</v>
      </c>
      <c r="G101" t="s">
        <v>30</v>
      </c>
      <c r="H101" t="s">
        <v>30</v>
      </c>
      <c r="I101" s="2">
        <v>-4412301.0004700013</v>
      </c>
      <c r="J101" s="2">
        <v>-245994</v>
      </c>
      <c r="K101" s="2">
        <v>-2713423.7297999999</v>
      </c>
      <c r="L101" s="2">
        <v>-1698877.2706700007</v>
      </c>
      <c r="M101" s="2">
        <v>-1698877.2706700007</v>
      </c>
      <c r="N101" s="2">
        <v>0</v>
      </c>
      <c r="O101" s="2">
        <v>0</v>
      </c>
      <c r="P101" s="2">
        <v>0</v>
      </c>
      <c r="Q101" t="s">
        <v>31</v>
      </c>
      <c r="R101" t="s">
        <v>31</v>
      </c>
      <c r="S101" t="s">
        <v>45</v>
      </c>
      <c r="T101" t="s">
        <v>111</v>
      </c>
      <c r="U101" t="s">
        <v>82</v>
      </c>
      <c r="V101" t="s">
        <v>35</v>
      </c>
      <c r="W101" t="s">
        <v>36</v>
      </c>
      <c r="X101" t="s">
        <v>49</v>
      </c>
      <c r="Y101" t="s">
        <v>38</v>
      </c>
      <c r="Z101" t="s">
        <v>83</v>
      </c>
    </row>
    <row r="102" spans="1:26" x14ac:dyDescent="0.4">
      <c r="A102" t="s">
        <v>24</v>
      </c>
      <c r="B102" t="s">
        <v>25</v>
      </c>
      <c r="C102" t="s">
        <v>26</v>
      </c>
      <c r="D102" t="s">
        <v>94</v>
      </c>
      <c r="E102" t="s">
        <v>28</v>
      </c>
      <c r="F102" t="s">
        <v>29</v>
      </c>
      <c r="G102" t="s">
        <v>30</v>
      </c>
      <c r="H102" t="s">
        <v>30</v>
      </c>
      <c r="I102" s="2">
        <v>-3635.5384615384619</v>
      </c>
      <c r="J102" s="2">
        <v>0</v>
      </c>
      <c r="K102" s="2">
        <v>-3176.0808735247624</v>
      </c>
      <c r="L102" s="2">
        <v>-459.45758801369936</v>
      </c>
      <c r="M102" s="2">
        <v>-459.45758801369936</v>
      </c>
      <c r="N102" s="2">
        <v>0</v>
      </c>
      <c r="O102" s="2">
        <v>0</v>
      </c>
      <c r="P102" s="2">
        <v>0</v>
      </c>
      <c r="Q102" t="s">
        <v>61</v>
      </c>
      <c r="R102" t="s">
        <v>62</v>
      </c>
      <c r="S102" t="s">
        <v>45</v>
      </c>
      <c r="T102" t="s">
        <v>95</v>
      </c>
      <c r="U102" t="s">
        <v>34</v>
      </c>
      <c r="V102" t="s">
        <v>35</v>
      </c>
      <c r="W102" t="s">
        <v>36</v>
      </c>
      <c r="X102" t="s">
        <v>49</v>
      </c>
      <c r="Y102" t="s">
        <v>38</v>
      </c>
      <c r="Z102" t="s">
        <v>39</v>
      </c>
    </row>
    <row r="103" spans="1:26" x14ac:dyDescent="0.4">
      <c r="A103" t="s">
        <v>24</v>
      </c>
      <c r="B103" t="s">
        <v>54</v>
      </c>
      <c r="C103" t="s">
        <v>55</v>
      </c>
      <c r="D103" t="s">
        <v>88</v>
      </c>
      <c r="E103" t="s">
        <v>28</v>
      </c>
      <c r="F103" t="s">
        <v>29</v>
      </c>
      <c r="G103" t="s">
        <v>30</v>
      </c>
      <c r="H103" t="s">
        <v>30</v>
      </c>
      <c r="I103" s="2">
        <v>-10906.615384615387</v>
      </c>
      <c r="J103" s="2">
        <v>0</v>
      </c>
      <c r="K103" s="2">
        <v>-6435.0361204994861</v>
      </c>
      <c r="L103" s="2">
        <v>-4471.5792641158996</v>
      </c>
      <c r="M103" s="2">
        <v>-4471.5792641158996</v>
      </c>
      <c r="N103" s="2">
        <v>0</v>
      </c>
      <c r="O103" s="2">
        <v>0</v>
      </c>
      <c r="P103" s="2">
        <v>0</v>
      </c>
      <c r="Q103" t="s">
        <v>61</v>
      </c>
      <c r="R103" t="s">
        <v>62</v>
      </c>
      <c r="S103" t="s">
        <v>45</v>
      </c>
      <c r="T103" t="s">
        <v>89</v>
      </c>
      <c r="U103" t="s">
        <v>34</v>
      </c>
      <c r="V103" t="s">
        <v>35</v>
      </c>
      <c r="W103" t="s">
        <v>58</v>
      </c>
      <c r="X103" t="s">
        <v>49</v>
      </c>
      <c r="Y103" t="s">
        <v>59</v>
      </c>
      <c r="Z103" t="s">
        <v>39</v>
      </c>
    </row>
    <row r="104" spans="1:26" x14ac:dyDescent="0.4">
      <c r="A104" t="s">
        <v>24</v>
      </c>
      <c r="B104" t="s">
        <v>30</v>
      </c>
      <c r="C104" t="s">
        <v>30</v>
      </c>
      <c r="D104" t="s">
        <v>30</v>
      </c>
      <c r="E104" t="s">
        <v>105</v>
      </c>
      <c r="F104" t="s">
        <v>29</v>
      </c>
      <c r="G104" t="s">
        <v>30</v>
      </c>
      <c r="H104" t="s">
        <v>30</v>
      </c>
      <c r="I104" s="2">
        <v>-49999999.999899998</v>
      </c>
      <c r="J104" s="2">
        <v>0</v>
      </c>
      <c r="K104" s="2">
        <v>1.0000169277191162E-4</v>
      </c>
      <c r="L104" s="2">
        <v>-50000000</v>
      </c>
      <c r="M104" s="2">
        <v>-49999999.999899998</v>
      </c>
      <c r="N104" s="2">
        <v>0</v>
      </c>
      <c r="O104" s="2">
        <v>0</v>
      </c>
      <c r="P104" s="2">
        <v>0</v>
      </c>
      <c r="Q104" t="s">
        <v>116</v>
      </c>
      <c r="R104" t="s">
        <v>117</v>
      </c>
      <c r="S104" t="s">
        <v>45</v>
      </c>
      <c r="T104" t="s">
        <v>30</v>
      </c>
      <c r="U104" t="s">
        <v>118</v>
      </c>
      <c r="V104" t="s">
        <v>35</v>
      </c>
      <c r="W104" t="s">
        <v>30</v>
      </c>
      <c r="X104" t="s">
        <v>49</v>
      </c>
      <c r="Y104" t="s">
        <v>30</v>
      </c>
      <c r="Z104" t="s">
        <v>119</v>
      </c>
    </row>
    <row r="105" spans="1:26" x14ac:dyDescent="0.4">
      <c r="A105" t="s">
        <v>24</v>
      </c>
      <c r="B105" t="s">
        <v>54</v>
      </c>
      <c r="C105" t="s">
        <v>55</v>
      </c>
      <c r="D105" t="s">
        <v>88</v>
      </c>
      <c r="E105" t="s">
        <v>28</v>
      </c>
      <c r="F105" t="s">
        <v>29</v>
      </c>
      <c r="G105" t="s">
        <v>30</v>
      </c>
      <c r="H105" t="s">
        <v>30</v>
      </c>
      <c r="I105" s="2">
        <v>-346.15384615384619</v>
      </c>
      <c r="J105" s="2">
        <v>0</v>
      </c>
      <c r="K105" s="2">
        <v>0</v>
      </c>
      <c r="L105" s="2">
        <v>-346.15384615384619</v>
      </c>
      <c r="M105" s="2">
        <v>-346.15384615384619</v>
      </c>
      <c r="N105" s="2">
        <v>0</v>
      </c>
      <c r="O105" s="2">
        <v>0</v>
      </c>
      <c r="P105" s="2">
        <v>0</v>
      </c>
      <c r="Q105" t="s">
        <v>61</v>
      </c>
      <c r="R105" t="s">
        <v>62</v>
      </c>
      <c r="S105" t="s">
        <v>45</v>
      </c>
      <c r="T105" t="s">
        <v>89</v>
      </c>
      <c r="U105" t="s">
        <v>47</v>
      </c>
      <c r="V105" t="s">
        <v>35</v>
      </c>
      <c r="W105" t="s">
        <v>58</v>
      </c>
      <c r="X105" t="s">
        <v>49</v>
      </c>
      <c r="Y105" t="s">
        <v>59</v>
      </c>
      <c r="Z105" t="s">
        <v>51</v>
      </c>
    </row>
    <row r="106" spans="1:26" x14ac:dyDescent="0.4">
      <c r="A106" t="s">
        <v>24</v>
      </c>
      <c r="B106" t="s">
        <v>25</v>
      </c>
      <c r="C106" t="s">
        <v>26</v>
      </c>
      <c r="D106" t="s">
        <v>84</v>
      </c>
      <c r="E106" t="s">
        <v>28</v>
      </c>
      <c r="F106" t="s">
        <v>29</v>
      </c>
      <c r="G106" t="s">
        <v>30</v>
      </c>
      <c r="H106" t="s">
        <v>30</v>
      </c>
      <c r="I106" s="2">
        <v>-495.14253040981299</v>
      </c>
      <c r="J106" s="2">
        <v>0</v>
      </c>
      <c r="K106" s="2">
        <v>0</v>
      </c>
      <c r="L106" s="2">
        <v>-495.14253040981299</v>
      </c>
      <c r="M106" s="2">
        <v>-495.14253040981299</v>
      </c>
      <c r="N106" s="2">
        <v>0</v>
      </c>
      <c r="O106" s="2">
        <v>0</v>
      </c>
      <c r="P106" s="2">
        <v>0</v>
      </c>
      <c r="Q106" t="s">
        <v>31</v>
      </c>
      <c r="R106" t="s">
        <v>31</v>
      </c>
      <c r="S106" t="s">
        <v>45</v>
      </c>
      <c r="T106" t="s">
        <v>85</v>
      </c>
      <c r="U106" t="s">
        <v>64</v>
      </c>
      <c r="V106" t="s">
        <v>35</v>
      </c>
      <c r="W106" t="s">
        <v>36</v>
      </c>
      <c r="X106" t="s">
        <v>49</v>
      </c>
      <c r="Y106" t="s">
        <v>38</v>
      </c>
      <c r="Z106" t="s">
        <v>28</v>
      </c>
    </row>
    <row r="107" spans="1:26" x14ac:dyDescent="0.4">
      <c r="A107" t="s">
        <v>24</v>
      </c>
      <c r="B107" t="s">
        <v>25</v>
      </c>
      <c r="C107" t="s">
        <v>26</v>
      </c>
      <c r="D107" t="s">
        <v>84</v>
      </c>
      <c r="E107" t="s">
        <v>28</v>
      </c>
      <c r="F107" t="s">
        <v>29</v>
      </c>
      <c r="G107" t="s">
        <v>30</v>
      </c>
      <c r="H107" t="s">
        <v>30</v>
      </c>
      <c r="I107" s="2">
        <v>0</v>
      </c>
      <c r="J107" s="2">
        <v>0</v>
      </c>
      <c r="K107" s="2">
        <v>-9.134615384615385</v>
      </c>
      <c r="L107" s="2">
        <v>9.134615384615385</v>
      </c>
      <c r="M107" s="2">
        <v>0</v>
      </c>
      <c r="N107" s="2">
        <v>0</v>
      </c>
      <c r="O107" s="2">
        <v>0</v>
      </c>
      <c r="P107" s="2">
        <v>0</v>
      </c>
      <c r="Q107" t="s">
        <v>31</v>
      </c>
      <c r="R107" t="s">
        <v>31</v>
      </c>
      <c r="S107" t="s">
        <v>45</v>
      </c>
      <c r="T107" t="s">
        <v>85</v>
      </c>
      <c r="U107" t="s">
        <v>71</v>
      </c>
      <c r="V107" t="s">
        <v>35</v>
      </c>
      <c r="W107" t="s">
        <v>36</v>
      </c>
      <c r="X107" t="s">
        <v>49</v>
      </c>
      <c r="Y107" t="s">
        <v>38</v>
      </c>
      <c r="Z107" t="s">
        <v>72</v>
      </c>
    </row>
    <row r="108" spans="1:26" x14ac:dyDescent="0.4">
      <c r="A108" t="s">
        <v>24</v>
      </c>
      <c r="B108" t="s">
        <v>25</v>
      </c>
      <c r="C108" t="s">
        <v>26</v>
      </c>
      <c r="D108" t="s">
        <v>27</v>
      </c>
      <c r="E108" t="s">
        <v>28</v>
      </c>
      <c r="F108" t="s">
        <v>29</v>
      </c>
      <c r="G108" t="s">
        <v>30</v>
      </c>
      <c r="H108" t="s">
        <v>30</v>
      </c>
      <c r="I108" s="2">
        <v>0</v>
      </c>
      <c r="J108" s="2">
        <v>0</v>
      </c>
      <c r="K108" s="2">
        <v>-1389.8438376000001</v>
      </c>
      <c r="L108" s="2">
        <v>1389.8438376000001</v>
      </c>
      <c r="M108" s="2">
        <v>0</v>
      </c>
      <c r="N108" s="2">
        <v>0</v>
      </c>
      <c r="O108" s="2">
        <v>0</v>
      </c>
      <c r="P108" s="2">
        <v>0</v>
      </c>
      <c r="Q108" t="s">
        <v>31</v>
      </c>
      <c r="R108" t="s">
        <v>31</v>
      </c>
      <c r="S108" t="s">
        <v>32</v>
      </c>
      <c r="T108" t="s">
        <v>33</v>
      </c>
      <c r="U108" t="s">
        <v>71</v>
      </c>
      <c r="V108" t="s">
        <v>35</v>
      </c>
      <c r="W108" t="s">
        <v>36</v>
      </c>
      <c r="X108" t="s">
        <v>37</v>
      </c>
      <c r="Y108" t="s">
        <v>38</v>
      </c>
      <c r="Z108" t="s">
        <v>72</v>
      </c>
    </row>
    <row r="109" spans="1:26" x14ac:dyDescent="0.4">
      <c r="A109" t="s">
        <v>24</v>
      </c>
      <c r="B109" t="s">
        <v>54</v>
      </c>
      <c r="C109" t="s">
        <v>55</v>
      </c>
      <c r="D109" t="s">
        <v>56</v>
      </c>
      <c r="E109" t="s">
        <v>28</v>
      </c>
      <c r="F109" t="s">
        <v>29</v>
      </c>
      <c r="G109" t="s">
        <v>30</v>
      </c>
      <c r="H109" t="s">
        <v>30</v>
      </c>
      <c r="I109" s="2">
        <v>-142756.370983664</v>
      </c>
      <c r="J109" s="2">
        <v>0</v>
      </c>
      <c r="K109" s="2">
        <v>-132193.07681289935</v>
      </c>
      <c r="L109" s="2">
        <v>-10563.294170764675</v>
      </c>
      <c r="M109" s="2">
        <v>-10563.294170764675</v>
      </c>
      <c r="N109" s="2">
        <v>0</v>
      </c>
      <c r="O109" s="2">
        <v>0</v>
      </c>
      <c r="P109" s="2">
        <v>0</v>
      </c>
      <c r="Q109" t="s">
        <v>31</v>
      </c>
      <c r="R109" t="s">
        <v>31</v>
      </c>
      <c r="S109" t="s">
        <v>45</v>
      </c>
      <c r="T109" t="s">
        <v>57</v>
      </c>
      <c r="U109" t="s">
        <v>34</v>
      </c>
      <c r="V109" t="s">
        <v>35</v>
      </c>
      <c r="W109" t="s">
        <v>58</v>
      </c>
      <c r="X109" t="s">
        <v>49</v>
      </c>
      <c r="Y109" t="s">
        <v>59</v>
      </c>
      <c r="Z109" t="s">
        <v>39</v>
      </c>
    </row>
    <row r="110" spans="1:26" x14ac:dyDescent="0.4">
      <c r="A110" t="s">
        <v>24</v>
      </c>
      <c r="B110" t="s">
        <v>54</v>
      </c>
      <c r="C110" t="s">
        <v>65</v>
      </c>
      <c r="D110" t="s">
        <v>66</v>
      </c>
      <c r="E110" t="s">
        <v>28</v>
      </c>
      <c r="F110" t="s">
        <v>29</v>
      </c>
      <c r="G110" t="s">
        <v>30</v>
      </c>
      <c r="H110" t="s">
        <v>30</v>
      </c>
      <c r="I110" s="2">
        <v>-200000</v>
      </c>
      <c r="J110" s="2">
        <v>0</v>
      </c>
      <c r="K110" s="2">
        <v>-199999.8</v>
      </c>
      <c r="L110" s="2">
        <v>-0.19999999999708962</v>
      </c>
      <c r="M110" s="2">
        <v>-0.19999999999708962</v>
      </c>
      <c r="N110" s="2">
        <v>0</v>
      </c>
      <c r="O110" s="2">
        <v>0</v>
      </c>
      <c r="P110" s="2">
        <v>0</v>
      </c>
      <c r="Q110" t="s">
        <v>103</v>
      </c>
      <c r="R110" t="s">
        <v>104</v>
      </c>
      <c r="S110" t="s">
        <v>45</v>
      </c>
      <c r="T110" t="s">
        <v>67</v>
      </c>
      <c r="U110" t="s">
        <v>82</v>
      </c>
      <c r="V110" t="s">
        <v>35</v>
      </c>
      <c r="W110" t="s">
        <v>58</v>
      </c>
      <c r="X110" t="s">
        <v>49</v>
      </c>
      <c r="Y110" t="s">
        <v>68</v>
      </c>
      <c r="Z110" t="s">
        <v>83</v>
      </c>
    </row>
    <row r="111" spans="1:26" x14ac:dyDescent="0.4">
      <c r="A111" t="s">
        <v>24</v>
      </c>
      <c r="B111" t="s">
        <v>30</v>
      </c>
      <c r="C111" t="s">
        <v>30</v>
      </c>
      <c r="D111" t="s">
        <v>30</v>
      </c>
      <c r="E111" t="s">
        <v>73</v>
      </c>
      <c r="F111" t="s">
        <v>29</v>
      </c>
      <c r="G111" t="s">
        <v>30</v>
      </c>
      <c r="H111" t="s">
        <v>30</v>
      </c>
      <c r="I111" s="2">
        <v>-613000</v>
      </c>
      <c r="J111" s="2">
        <v>-225000</v>
      </c>
      <c r="K111" s="2">
        <v>-348370.17999999988</v>
      </c>
      <c r="L111" s="2">
        <v>-264629.82000000012</v>
      </c>
      <c r="M111" s="2">
        <v>-264629.82000000012</v>
      </c>
      <c r="N111" s="2">
        <v>0</v>
      </c>
      <c r="O111" s="2">
        <v>0</v>
      </c>
      <c r="P111" s="2">
        <v>0</v>
      </c>
      <c r="Q111" t="s">
        <v>74</v>
      </c>
      <c r="R111" t="s">
        <v>75</v>
      </c>
      <c r="S111" t="s">
        <v>90</v>
      </c>
      <c r="T111" t="s">
        <v>30</v>
      </c>
      <c r="U111" t="s">
        <v>76</v>
      </c>
      <c r="V111" t="s">
        <v>35</v>
      </c>
      <c r="W111" t="s">
        <v>30</v>
      </c>
      <c r="X111" t="s">
        <v>91</v>
      </c>
      <c r="Y111" t="s">
        <v>30</v>
      </c>
      <c r="Z111" t="s">
        <v>77</v>
      </c>
    </row>
    <row r="112" spans="1:26" x14ac:dyDescent="0.4">
      <c r="A112" t="s">
        <v>24</v>
      </c>
      <c r="B112" t="s">
        <v>25</v>
      </c>
      <c r="C112" t="s">
        <v>26</v>
      </c>
      <c r="D112" t="s">
        <v>27</v>
      </c>
      <c r="E112" t="s">
        <v>28</v>
      </c>
      <c r="F112" t="s">
        <v>29</v>
      </c>
      <c r="G112" t="s">
        <v>30</v>
      </c>
      <c r="H112" t="s">
        <v>30</v>
      </c>
      <c r="I112" s="2">
        <v>-16481</v>
      </c>
      <c r="J112" s="2">
        <v>-16481</v>
      </c>
      <c r="K112" s="2">
        <v>0</v>
      </c>
      <c r="L112" s="2">
        <v>-16481</v>
      </c>
      <c r="M112" s="2">
        <v>0</v>
      </c>
      <c r="N112" s="2">
        <v>0</v>
      </c>
      <c r="O112" s="2">
        <v>0</v>
      </c>
      <c r="P112" s="2">
        <v>0</v>
      </c>
      <c r="Q112" t="s">
        <v>31</v>
      </c>
      <c r="R112" t="s">
        <v>31</v>
      </c>
      <c r="S112" t="s">
        <v>45</v>
      </c>
      <c r="T112" t="s">
        <v>33</v>
      </c>
      <c r="U112" t="s">
        <v>34</v>
      </c>
      <c r="V112" t="s">
        <v>35</v>
      </c>
      <c r="W112" t="s">
        <v>36</v>
      </c>
      <c r="X112" t="s">
        <v>49</v>
      </c>
      <c r="Y112" t="s">
        <v>38</v>
      </c>
      <c r="Z112" t="s">
        <v>39</v>
      </c>
    </row>
    <row r="113" spans="1:26" x14ac:dyDescent="0.4">
      <c r="A113" t="s">
        <v>24</v>
      </c>
      <c r="B113" t="s">
        <v>25</v>
      </c>
      <c r="C113" t="s">
        <v>26</v>
      </c>
      <c r="D113" t="s">
        <v>94</v>
      </c>
      <c r="E113" t="s">
        <v>28</v>
      </c>
      <c r="F113" t="s">
        <v>29</v>
      </c>
      <c r="G113" t="s">
        <v>30</v>
      </c>
      <c r="H113" t="s">
        <v>30</v>
      </c>
      <c r="I113" s="2">
        <v>-825761.03515319596</v>
      </c>
      <c r="J113" s="2">
        <v>-192566.12</v>
      </c>
      <c r="K113" s="2">
        <v>-684723.40962250985</v>
      </c>
      <c r="L113" s="2">
        <v>-141037.62553068617</v>
      </c>
      <c r="M113" s="2">
        <v>-141037.62553068617</v>
      </c>
      <c r="N113" s="2">
        <v>0</v>
      </c>
      <c r="O113" s="2">
        <v>0</v>
      </c>
      <c r="P113" s="2">
        <v>0</v>
      </c>
      <c r="Q113" t="s">
        <v>31</v>
      </c>
      <c r="R113" t="s">
        <v>31</v>
      </c>
      <c r="S113" t="s">
        <v>32</v>
      </c>
      <c r="T113" t="s">
        <v>95</v>
      </c>
      <c r="U113" t="s">
        <v>34</v>
      </c>
      <c r="V113" t="s">
        <v>35</v>
      </c>
      <c r="W113" t="s">
        <v>36</v>
      </c>
      <c r="X113" t="s">
        <v>37</v>
      </c>
      <c r="Y113" t="s">
        <v>38</v>
      </c>
      <c r="Z113" t="s">
        <v>39</v>
      </c>
    </row>
    <row r="114" spans="1:26" x14ac:dyDescent="0.4">
      <c r="A114" t="s">
        <v>24</v>
      </c>
      <c r="B114" t="s">
        <v>54</v>
      </c>
      <c r="C114" t="s">
        <v>65</v>
      </c>
      <c r="D114" t="s">
        <v>66</v>
      </c>
      <c r="E114" t="s">
        <v>28</v>
      </c>
      <c r="F114" t="s">
        <v>29</v>
      </c>
      <c r="G114" t="s">
        <v>30</v>
      </c>
      <c r="H114" t="s">
        <v>30</v>
      </c>
      <c r="I114" s="2">
        <v>0</v>
      </c>
      <c r="J114" s="2">
        <v>0</v>
      </c>
      <c r="K114" s="2">
        <v>-9.134615384615385</v>
      </c>
      <c r="L114" s="2">
        <v>9.134615384615385</v>
      </c>
      <c r="M114" s="2">
        <v>0</v>
      </c>
      <c r="N114" s="2">
        <v>0</v>
      </c>
      <c r="O114" s="2">
        <v>0</v>
      </c>
      <c r="P114" s="2">
        <v>0</v>
      </c>
      <c r="Q114" t="s">
        <v>31</v>
      </c>
      <c r="R114" t="s">
        <v>31</v>
      </c>
      <c r="S114" t="s">
        <v>45</v>
      </c>
      <c r="T114" t="s">
        <v>67</v>
      </c>
      <c r="U114" t="s">
        <v>71</v>
      </c>
      <c r="V114" t="s">
        <v>35</v>
      </c>
      <c r="W114" t="s">
        <v>58</v>
      </c>
      <c r="X114" t="s">
        <v>49</v>
      </c>
      <c r="Y114" t="s">
        <v>68</v>
      </c>
      <c r="Z114" t="s">
        <v>72</v>
      </c>
    </row>
    <row r="115" spans="1:26" x14ac:dyDescent="0.4">
      <c r="A115" t="s">
        <v>24</v>
      </c>
      <c r="B115" t="s">
        <v>25</v>
      </c>
      <c r="C115" t="s">
        <v>26</v>
      </c>
      <c r="D115" t="s">
        <v>78</v>
      </c>
      <c r="E115" t="s">
        <v>28</v>
      </c>
      <c r="F115" t="s">
        <v>29</v>
      </c>
      <c r="G115" t="s">
        <v>30</v>
      </c>
      <c r="H115" t="s">
        <v>30</v>
      </c>
      <c r="I115" s="2">
        <v>-12720.2322</v>
      </c>
      <c r="J115" s="2">
        <v>0</v>
      </c>
      <c r="K115" s="2">
        <v>0</v>
      </c>
      <c r="L115" s="2">
        <v>-12720.2322</v>
      </c>
      <c r="M115" s="2">
        <v>-12720.2322</v>
      </c>
      <c r="N115" s="2">
        <v>0</v>
      </c>
      <c r="O115" s="2">
        <v>0</v>
      </c>
      <c r="P115" s="2">
        <v>0</v>
      </c>
      <c r="Q115" t="s">
        <v>31</v>
      </c>
      <c r="R115" t="s">
        <v>31</v>
      </c>
      <c r="S115" t="s">
        <v>90</v>
      </c>
      <c r="T115" t="s">
        <v>81</v>
      </c>
      <c r="U115" t="s">
        <v>64</v>
      </c>
      <c r="V115" t="s">
        <v>35</v>
      </c>
      <c r="W115" t="s">
        <v>36</v>
      </c>
      <c r="X115" t="s">
        <v>91</v>
      </c>
      <c r="Y115" t="s">
        <v>38</v>
      </c>
      <c r="Z115" t="s">
        <v>28</v>
      </c>
    </row>
    <row r="116" spans="1:26" x14ac:dyDescent="0.4">
      <c r="A116" t="s">
        <v>24</v>
      </c>
      <c r="B116" t="s">
        <v>25</v>
      </c>
      <c r="C116" t="s">
        <v>26</v>
      </c>
      <c r="D116" t="s">
        <v>84</v>
      </c>
      <c r="E116" t="s">
        <v>28</v>
      </c>
      <c r="F116" t="s">
        <v>29</v>
      </c>
      <c r="G116" t="s">
        <v>30</v>
      </c>
      <c r="H116" t="s">
        <v>30</v>
      </c>
      <c r="I116" s="2">
        <v>-147804.45849571578</v>
      </c>
      <c r="J116" s="2">
        <v>-23745</v>
      </c>
      <c r="K116" s="2">
        <v>-133361.24160479195</v>
      </c>
      <c r="L116" s="2">
        <v>-14443.216890923843</v>
      </c>
      <c r="M116" s="2">
        <v>-14443.216890923843</v>
      </c>
      <c r="N116" s="2">
        <v>0</v>
      </c>
      <c r="O116" s="2">
        <v>0</v>
      </c>
      <c r="P116" s="2">
        <v>0</v>
      </c>
      <c r="Q116" t="s">
        <v>31</v>
      </c>
      <c r="R116" t="s">
        <v>31</v>
      </c>
      <c r="S116" t="s">
        <v>45</v>
      </c>
      <c r="T116" t="s">
        <v>85</v>
      </c>
      <c r="U116" t="s">
        <v>34</v>
      </c>
      <c r="V116" t="s">
        <v>35</v>
      </c>
      <c r="W116" t="s">
        <v>36</v>
      </c>
      <c r="X116" t="s">
        <v>49</v>
      </c>
      <c r="Y116" t="s">
        <v>38</v>
      </c>
      <c r="Z116" t="s">
        <v>39</v>
      </c>
    </row>
    <row r="117" spans="1:26" x14ac:dyDescent="0.4">
      <c r="A117" t="s">
        <v>24</v>
      </c>
      <c r="B117" t="s">
        <v>54</v>
      </c>
      <c r="C117" t="s">
        <v>55</v>
      </c>
      <c r="D117" t="s">
        <v>56</v>
      </c>
      <c r="E117" t="s">
        <v>28</v>
      </c>
      <c r="F117" t="s">
        <v>29</v>
      </c>
      <c r="G117" t="s">
        <v>30</v>
      </c>
      <c r="H117" t="s">
        <v>30</v>
      </c>
      <c r="I117" s="2">
        <v>0</v>
      </c>
      <c r="J117" s="2">
        <v>0</v>
      </c>
      <c r="K117" s="2">
        <v>-18.26923076923077</v>
      </c>
      <c r="L117" s="2">
        <v>18.26923076923077</v>
      </c>
      <c r="M117" s="2">
        <v>0</v>
      </c>
      <c r="N117" s="2">
        <v>0</v>
      </c>
      <c r="O117" s="2">
        <v>0</v>
      </c>
      <c r="P117" s="2">
        <v>0</v>
      </c>
      <c r="Q117" t="s">
        <v>31</v>
      </c>
      <c r="R117" t="s">
        <v>31</v>
      </c>
      <c r="S117" t="s">
        <v>45</v>
      </c>
      <c r="T117" t="s">
        <v>57</v>
      </c>
      <c r="U117" t="s">
        <v>71</v>
      </c>
      <c r="V117" t="s">
        <v>35</v>
      </c>
      <c r="W117" t="s">
        <v>58</v>
      </c>
      <c r="X117" t="s">
        <v>49</v>
      </c>
      <c r="Y117" t="s">
        <v>59</v>
      </c>
      <c r="Z117" t="s">
        <v>72</v>
      </c>
    </row>
    <row r="118" spans="1:26" x14ac:dyDescent="0.4">
      <c r="A118" t="s">
        <v>24</v>
      </c>
      <c r="B118" t="s">
        <v>30</v>
      </c>
      <c r="C118" t="s">
        <v>30</v>
      </c>
      <c r="D118" t="s">
        <v>30</v>
      </c>
      <c r="E118" t="s">
        <v>73</v>
      </c>
      <c r="F118" t="s">
        <v>29</v>
      </c>
      <c r="G118" t="s">
        <v>30</v>
      </c>
      <c r="H118" t="s">
        <v>30</v>
      </c>
      <c r="I118" s="2">
        <v>-5616898.1999000004</v>
      </c>
      <c r="J118" s="2">
        <v>-11154</v>
      </c>
      <c r="K118" s="2">
        <v>-3731460.8999000001</v>
      </c>
      <c r="L118" s="2">
        <v>-1885437.3000000005</v>
      </c>
      <c r="M118" s="2">
        <v>-1885437.3000000005</v>
      </c>
      <c r="N118" s="2">
        <v>0</v>
      </c>
      <c r="O118" s="2">
        <v>0</v>
      </c>
      <c r="P118" s="2">
        <v>0</v>
      </c>
      <c r="Q118" t="s">
        <v>74</v>
      </c>
      <c r="R118" t="s">
        <v>75</v>
      </c>
      <c r="S118" t="s">
        <v>112</v>
      </c>
      <c r="T118" t="s">
        <v>30</v>
      </c>
      <c r="U118" t="s">
        <v>76</v>
      </c>
      <c r="V118" t="s">
        <v>35</v>
      </c>
      <c r="W118" t="s">
        <v>30</v>
      </c>
      <c r="X118" t="s">
        <v>113</v>
      </c>
      <c r="Y118" t="s">
        <v>30</v>
      </c>
      <c r="Z118" t="s">
        <v>77</v>
      </c>
    </row>
    <row r="119" spans="1:26" x14ac:dyDescent="0.4">
      <c r="A119" t="s">
        <v>24</v>
      </c>
      <c r="B119" t="s">
        <v>25</v>
      </c>
      <c r="C119" t="s">
        <v>26</v>
      </c>
      <c r="D119" t="s">
        <v>78</v>
      </c>
      <c r="E119" t="s">
        <v>28</v>
      </c>
      <c r="F119" t="s">
        <v>29</v>
      </c>
      <c r="G119" t="s">
        <v>30</v>
      </c>
      <c r="H119" t="s">
        <v>30</v>
      </c>
      <c r="I119" s="2">
        <v>-525509.55784420937</v>
      </c>
      <c r="J119" s="2">
        <v>-200000</v>
      </c>
      <c r="K119" s="2">
        <v>-409316.58822194824</v>
      </c>
      <c r="L119" s="2">
        <v>-116192.96962226102</v>
      </c>
      <c r="M119" s="2">
        <v>-116192.96962226102</v>
      </c>
      <c r="N119" s="2">
        <v>0</v>
      </c>
      <c r="O119" s="2">
        <v>0</v>
      </c>
      <c r="P119" s="2">
        <v>0</v>
      </c>
      <c r="Q119" t="s">
        <v>31</v>
      </c>
      <c r="R119" t="s">
        <v>31</v>
      </c>
      <c r="S119" t="s">
        <v>90</v>
      </c>
      <c r="T119" t="s">
        <v>81</v>
      </c>
      <c r="U119" t="s">
        <v>47</v>
      </c>
      <c r="V119" t="s">
        <v>35</v>
      </c>
      <c r="W119" t="s">
        <v>36</v>
      </c>
      <c r="X119" t="s">
        <v>91</v>
      </c>
      <c r="Y119" t="s">
        <v>38</v>
      </c>
      <c r="Z119" t="s">
        <v>51</v>
      </c>
    </row>
    <row r="120" spans="1:26" x14ac:dyDescent="0.4">
      <c r="A120" t="s">
        <v>24</v>
      </c>
      <c r="B120" t="s">
        <v>54</v>
      </c>
      <c r="C120" t="s">
        <v>55</v>
      </c>
      <c r="D120" t="s">
        <v>69</v>
      </c>
      <c r="E120" t="s">
        <v>28</v>
      </c>
      <c r="F120" t="s">
        <v>29</v>
      </c>
      <c r="G120" t="s">
        <v>30</v>
      </c>
      <c r="H120" t="s">
        <v>30</v>
      </c>
      <c r="I120" s="2">
        <v>-209024.11166709522</v>
      </c>
      <c r="J120" s="2">
        <v>-79186</v>
      </c>
      <c r="K120" s="2">
        <v>-150751.24401468624</v>
      </c>
      <c r="L120" s="2">
        <v>-58272.867652409011</v>
      </c>
      <c r="M120" s="2">
        <v>-58272.867652409011</v>
      </c>
      <c r="N120" s="2">
        <v>0</v>
      </c>
      <c r="O120" s="2">
        <v>0</v>
      </c>
      <c r="P120" s="2">
        <v>0</v>
      </c>
      <c r="Q120" t="s">
        <v>31</v>
      </c>
      <c r="R120" t="s">
        <v>31</v>
      </c>
      <c r="S120" t="s">
        <v>45</v>
      </c>
      <c r="T120" t="s">
        <v>70</v>
      </c>
      <c r="U120" t="s">
        <v>47</v>
      </c>
      <c r="V120" t="s">
        <v>35</v>
      </c>
      <c r="W120" t="s">
        <v>58</v>
      </c>
      <c r="X120" t="s">
        <v>49</v>
      </c>
      <c r="Y120" t="s">
        <v>59</v>
      </c>
      <c r="Z120" t="s">
        <v>51</v>
      </c>
    </row>
    <row r="121" spans="1:26" x14ac:dyDescent="0.4">
      <c r="A121" t="s">
        <v>24</v>
      </c>
      <c r="B121" t="s">
        <v>54</v>
      </c>
      <c r="C121" t="s">
        <v>55</v>
      </c>
      <c r="D121" t="s">
        <v>56</v>
      </c>
      <c r="E121" t="s">
        <v>28</v>
      </c>
      <c r="F121" t="s">
        <v>29</v>
      </c>
      <c r="G121" t="s">
        <v>30</v>
      </c>
      <c r="H121" t="s">
        <v>30</v>
      </c>
      <c r="I121" s="2">
        <v>-818.60196040931623</v>
      </c>
      <c r="J121" s="2">
        <v>0</v>
      </c>
      <c r="K121" s="2">
        <v>0</v>
      </c>
      <c r="L121" s="2">
        <v>-818.60196040931623</v>
      </c>
      <c r="M121" s="2">
        <v>-818.60196040931623</v>
      </c>
      <c r="N121" s="2">
        <v>0</v>
      </c>
      <c r="O121" s="2">
        <v>0</v>
      </c>
      <c r="P121" s="2">
        <v>0</v>
      </c>
      <c r="Q121" t="s">
        <v>31</v>
      </c>
      <c r="R121" t="s">
        <v>31</v>
      </c>
      <c r="S121" t="s">
        <v>45</v>
      </c>
      <c r="T121" t="s">
        <v>57</v>
      </c>
      <c r="U121" t="s">
        <v>64</v>
      </c>
      <c r="V121" t="s">
        <v>35</v>
      </c>
      <c r="W121" t="s">
        <v>58</v>
      </c>
      <c r="X121" t="s">
        <v>49</v>
      </c>
      <c r="Y121" t="s">
        <v>59</v>
      </c>
      <c r="Z121" t="s">
        <v>28</v>
      </c>
    </row>
    <row r="122" spans="1:26" x14ac:dyDescent="0.4">
      <c r="A122" t="s">
        <v>24</v>
      </c>
      <c r="B122" t="s">
        <v>25</v>
      </c>
      <c r="C122" t="s">
        <v>26</v>
      </c>
      <c r="D122" t="s">
        <v>94</v>
      </c>
      <c r="E122" t="s">
        <v>28</v>
      </c>
      <c r="F122" t="s">
        <v>29</v>
      </c>
      <c r="G122" t="s">
        <v>30</v>
      </c>
      <c r="H122" t="s">
        <v>30</v>
      </c>
      <c r="I122" s="2">
        <v>-456515.25677764468</v>
      </c>
      <c r="J122" s="2">
        <v>-35137.879999999997</v>
      </c>
      <c r="K122" s="2">
        <v>-591474.05009205395</v>
      </c>
      <c r="L122" s="2">
        <v>134958.79331440938</v>
      </c>
      <c r="M122" s="2">
        <v>0</v>
      </c>
      <c r="N122" s="2">
        <v>0</v>
      </c>
      <c r="O122" s="2">
        <v>0</v>
      </c>
      <c r="P122" s="2">
        <v>0</v>
      </c>
      <c r="Q122" t="s">
        <v>31</v>
      </c>
      <c r="R122" t="s">
        <v>31</v>
      </c>
      <c r="S122" t="s">
        <v>32</v>
      </c>
      <c r="T122" t="s">
        <v>95</v>
      </c>
      <c r="U122" t="s">
        <v>47</v>
      </c>
      <c r="V122" t="s">
        <v>35</v>
      </c>
      <c r="W122" t="s">
        <v>36</v>
      </c>
      <c r="X122" t="s">
        <v>37</v>
      </c>
      <c r="Y122" t="s">
        <v>38</v>
      </c>
      <c r="Z122" t="s">
        <v>51</v>
      </c>
    </row>
    <row r="123" spans="1:26" x14ac:dyDescent="0.4">
      <c r="A123" t="s">
        <v>24</v>
      </c>
      <c r="B123" t="s">
        <v>25</v>
      </c>
      <c r="C123" t="s">
        <v>26</v>
      </c>
      <c r="D123" t="s">
        <v>94</v>
      </c>
      <c r="E123" t="s">
        <v>28</v>
      </c>
      <c r="F123" t="s">
        <v>29</v>
      </c>
      <c r="G123" t="s">
        <v>30</v>
      </c>
      <c r="H123" t="s">
        <v>30</v>
      </c>
      <c r="I123" s="2">
        <v>-87211.04083722661</v>
      </c>
      <c r="J123" s="2">
        <v>0</v>
      </c>
      <c r="K123" s="2">
        <v>-44360.258769186796</v>
      </c>
      <c r="L123" s="2">
        <v>-42850.782068039814</v>
      </c>
      <c r="M123" s="2">
        <v>-42850.782068039814</v>
      </c>
      <c r="N123" s="2">
        <v>0</v>
      </c>
      <c r="O123" s="2">
        <v>0</v>
      </c>
      <c r="P123" s="2">
        <v>0</v>
      </c>
      <c r="Q123" t="s">
        <v>31</v>
      </c>
      <c r="R123" t="s">
        <v>31</v>
      </c>
      <c r="S123" t="s">
        <v>45</v>
      </c>
      <c r="T123" t="s">
        <v>95</v>
      </c>
      <c r="U123" t="s">
        <v>47</v>
      </c>
      <c r="V123" t="s">
        <v>35</v>
      </c>
      <c r="W123" t="s">
        <v>36</v>
      </c>
      <c r="X123" t="s">
        <v>49</v>
      </c>
      <c r="Y123" t="s">
        <v>38</v>
      </c>
      <c r="Z123" t="s">
        <v>51</v>
      </c>
    </row>
    <row r="124" spans="1:26" x14ac:dyDescent="0.4">
      <c r="A124" t="s">
        <v>24</v>
      </c>
      <c r="B124" t="s">
        <v>25</v>
      </c>
      <c r="C124" t="s">
        <v>26</v>
      </c>
      <c r="D124" t="s">
        <v>78</v>
      </c>
      <c r="E124" t="s">
        <v>28</v>
      </c>
      <c r="F124" t="s">
        <v>29</v>
      </c>
      <c r="G124" t="s">
        <v>30</v>
      </c>
      <c r="H124" t="s">
        <v>30</v>
      </c>
      <c r="I124" s="2">
        <v>-307025.13855247106</v>
      </c>
      <c r="J124" s="2">
        <v>-122365</v>
      </c>
      <c r="K124" s="2">
        <v>-210737.6322120353</v>
      </c>
      <c r="L124" s="2">
        <v>-96287.50634043575</v>
      </c>
      <c r="M124" s="2">
        <v>-96287.50634043575</v>
      </c>
      <c r="N124" s="2">
        <v>0</v>
      </c>
      <c r="O124" s="2">
        <v>0</v>
      </c>
      <c r="P124" s="2">
        <v>0</v>
      </c>
      <c r="Q124" t="s">
        <v>31</v>
      </c>
      <c r="R124" t="s">
        <v>31</v>
      </c>
      <c r="S124" t="s">
        <v>45</v>
      </c>
      <c r="T124" t="s">
        <v>81</v>
      </c>
      <c r="U124" t="s">
        <v>34</v>
      </c>
      <c r="V124" t="s">
        <v>35</v>
      </c>
      <c r="W124" t="s">
        <v>36</v>
      </c>
      <c r="X124" t="s">
        <v>49</v>
      </c>
      <c r="Y124" t="s">
        <v>38</v>
      </c>
      <c r="Z124" t="s">
        <v>39</v>
      </c>
    </row>
    <row r="125" spans="1:26" x14ac:dyDescent="0.4">
      <c r="A125" t="s">
        <v>24</v>
      </c>
      <c r="B125" t="s">
        <v>25</v>
      </c>
      <c r="C125" t="s">
        <v>26</v>
      </c>
      <c r="D125" t="s">
        <v>94</v>
      </c>
      <c r="E125" t="s">
        <v>28</v>
      </c>
      <c r="F125" t="s">
        <v>29</v>
      </c>
      <c r="G125" t="s">
        <v>30</v>
      </c>
      <c r="H125" t="s">
        <v>30</v>
      </c>
      <c r="I125" s="2">
        <v>0</v>
      </c>
      <c r="J125" s="2">
        <v>0</v>
      </c>
      <c r="K125" s="2">
        <v>-368.68318800000003</v>
      </c>
      <c r="L125" s="2">
        <v>368.68318800000003</v>
      </c>
      <c r="M125" s="2">
        <v>0</v>
      </c>
      <c r="N125" s="2">
        <v>0</v>
      </c>
      <c r="O125" s="2">
        <v>0</v>
      </c>
      <c r="P125" s="2">
        <v>0</v>
      </c>
      <c r="Q125" t="s">
        <v>31</v>
      </c>
      <c r="R125" t="s">
        <v>31</v>
      </c>
      <c r="S125" t="s">
        <v>32</v>
      </c>
      <c r="T125" t="s">
        <v>95</v>
      </c>
      <c r="U125" t="s">
        <v>71</v>
      </c>
      <c r="V125" t="s">
        <v>35</v>
      </c>
      <c r="W125" t="s">
        <v>36</v>
      </c>
      <c r="X125" t="s">
        <v>37</v>
      </c>
      <c r="Y125" t="s">
        <v>38</v>
      </c>
      <c r="Z125" t="s">
        <v>72</v>
      </c>
    </row>
    <row r="126" spans="1:26" x14ac:dyDescent="0.4">
      <c r="A126" t="s">
        <v>24</v>
      </c>
      <c r="B126" t="s">
        <v>25</v>
      </c>
      <c r="C126" t="s">
        <v>26</v>
      </c>
      <c r="D126" t="s">
        <v>78</v>
      </c>
      <c r="E126" t="s">
        <v>28</v>
      </c>
      <c r="F126" t="s">
        <v>29</v>
      </c>
      <c r="G126" t="s">
        <v>30</v>
      </c>
      <c r="H126" t="s">
        <v>30</v>
      </c>
      <c r="I126" s="2">
        <v>-1159.6923076923076</v>
      </c>
      <c r="J126" s="2">
        <v>-1102</v>
      </c>
      <c r="K126" s="2">
        <v>0</v>
      </c>
      <c r="L126" s="2">
        <v>-1159.6923076923076</v>
      </c>
      <c r="M126" s="2">
        <v>-57.692307692307693</v>
      </c>
      <c r="N126" s="2">
        <v>0</v>
      </c>
      <c r="O126" s="2">
        <v>0</v>
      </c>
      <c r="P126" s="2">
        <v>0</v>
      </c>
      <c r="Q126" t="s">
        <v>61</v>
      </c>
      <c r="R126" t="s">
        <v>62</v>
      </c>
      <c r="S126" t="s">
        <v>45</v>
      </c>
      <c r="T126" t="s">
        <v>81</v>
      </c>
      <c r="U126" t="s">
        <v>47</v>
      </c>
      <c r="V126" t="s">
        <v>35</v>
      </c>
      <c r="W126" t="s">
        <v>36</v>
      </c>
      <c r="X126" t="s">
        <v>49</v>
      </c>
      <c r="Y126" t="s">
        <v>38</v>
      </c>
      <c r="Z126" t="s">
        <v>51</v>
      </c>
    </row>
    <row r="127" spans="1:26" x14ac:dyDescent="0.4">
      <c r="A127" t="s">
        <v>24</v>
      </c>
      <c r="B127" t="s">
        <v>54</v>
      </c>
      <c r="C127" t="s">
        <v>55</v>
      </c>
      <c r="D127" t="s">
        <v>56</v>
      </c>
      <c r="E127" t="s">
        <v>28</v>
      </c>
      <c r="F127" t="s">
        <v>29</v>
      </c>
      <c r="G127" t="s">
        <v>30</v>
      </c>
      <c r="H127" t="s">
        <v>30</v>
      </c>
      <c r="I127" s="2">
        <v>-3461182</v>
      </c>
      <c r="J127" s="2">
        <v>-252000</v>
      </c>
      <c r="K127" s="2">
        <v>-3137511.1475000004</v>
      </c>
      <c r="L127" s="2">
        <v>-323670.85250000004</v>
      </c>
      <c r="M127" s="2">
        <v>-323670.85250000004</v>
      </c>
      <c r="N127" s="2">
        <v>0</v>
      </c>
      <c r="O127" s="2">
        <v>0</v>
      </c>
      <c r="P127" s="2">
        <v>0</v>
      </c>
      <c r="Q127" t="s">
        <v>31</v>
      </c>
      <c r="R127" t="s">
        <v>31</v>
      </c>
      <c r="S127" t="s">
        <v>96</v>
      </c>
      <c r="T127" t="s">
        <v>57</v>
      </c>
      <c r="U127" t="s">
        <v>34</v>
      </c>
      <c r="V127" t="s">
        <v>35</v>
      </c>
      <c r="W127" t="s">
        <v>58</v>
      </c>
      <c r="X127" t="s">
        <v>97</v>
      </c>
      <c r="Y127" t="s">
        <v>59</v>
      </c>
      <c r="Z127" t="s">
        <v>39</v>
      </c>
    </row>
    <row r="128" spans="1:26" x14ac:dyDescent="0.4">
      <c r="A128" t="s">
        <v>24</v>
      </c>
      <c r="B128" t="s">
        <v>54</v>
      </c>
      <c r="C128" t="s">
        <v>55</v>
      </c>
      <c r="D128" t="s">
        <v>69</v>
      </c>
      <c r="E128" t="s">
        <v>28</v>
      </c>
      <c r="F128" t="s">
        <v>29</v>
      </c>
      <c r="G128" t="s">
        <v>30</v>
      </c>
      <c r="H128" t="s">
        <v>30</v>
      </c>
      <c r="I128" s="2">
        <v>-7670.201009534173</v>
      </c>
      <c r="J128" s="2">
        <v>0</v>
      </c>
      <c r="K128" s="2">
        <v>0</v>
      </c>
      <c r="L128" s="2">
        <v>-7670.201009534173</v>
      </c>
      <c r="M128" s="2">
        <v>-7670.201009534173</v>
      </c>
      <c r="N128" s="2">
        <v>0</v>
      </c>
      <c r="O128" s="2">
        <v>0</v>
      </c>
      <c r="P128" s="2">
        <v>0</v>
      </c>
      <c r="Q128" t="s">
        <v>31</v>
      </c>
      <c r="R128" t="s">
        <v>31</v>
      </c>
      <c r="S128" t="s">
        <v>45</v>
      </c>
      <c r="T128" t="s">
        <v>70</v>
      </c>
      <c r="U128" t="s">
        <v>64</v>
      </c>
      <c r="V128" t="s">
        <v>35</v>
      </c>
      <c r="W128" t="s">
        <v>58</v>
      </c>
      <c r="X128" t="s">
        <v>49</v>
      </c>
      <c r="Y128" t="s">
        <v>59</v>
      </c>
      <c r="Z128" t="s">
        <v>28</v>
      </c>
    </row>
    <row r="129" spans="1:26" x14ac:dyDescent="0.4">
      <c r="A129" t="s">
        <v>24</v>
      </c>
      <c r="B129" t="s">
        <v>54</v>
      </c>
      <c r="C129" t="s">
        <v>55</v>
      </c>
      <c r="D129" t="s">
        <v>56</v>
      </c>
      <c r="E129" t="s">
        <v>28</v>
      </c>
      <c r="F129" t="s">
        <v>29</v>
      </c>
      <c r="G129" t="s">
        <v>30</v>
      </c>
      <c r="H129" t="s">
        <v>30</v>
      </c>
      <c r="I129" s="2">
        <v>-190684.99999999997</v>
      </c>
      <c r="J129" s="2">
        <v>-43538</v>
      </c>
      <c r="K129" s="2">
        <v>-142383.75750000001</v>
      </c>
      <c r="L129" s="2">
        <v>-48301.242499999993</v>
      </c>
      <c r="M129" s="2">
        <v>-48301.242499999993</v>
      </c>
      <c r="N129" s="2">
        <v>0</v>
      </c>
      <c r="O129" s="2">
        <v>0</v>
      </c>
      <c r="P129" s="2">
        <v>0</v>
      </c>
      <c r="Q129" t="s">
        <v>31</v>
      </c>
      <c r="R129" t="s">
        <v>31</v>
      </c>
      <c r="S129" t="s">
        <v>96</v>
      </c>
      <c r="T129" t="s">
        <v>57</v>
      </c>
      <c r="U129" t="s">
        <v>47</v>
      </c>
      <c r="V129" t="s">
        <v>35</v>
      </c>
      <c r="W129" t="s">
        <v>58</v>
      </c>
      <c r="X129" t="s">
        <v>97</v>
      </c>
      <c r="Y129" t="s">
        <v>59</v>
      </c>
      <c r="Z129" t="s">
        <v>51</v>
      </c>
    </row>
    <row r="130" spans="1:26" x14ac:dyDescent="0.4">
      <c r="A130" t="s">
        <v>24</v>
      </c>
      <c r="B130" t="s">
        <v>30</v>
      </c>
      <c r="C130" t="s">
        <v>30</v>
      </c>
      <c r="D130" t="s">
        <v>30</v>
      </c>
      <c r="E130" t="s">
        <v>73</v>
      </c>
      <c r="F130" t="s">
        <v>29</v>
      </c>
      <c r="G130" t="s">
        <v>30</v>
      </c>
      <c r="H130" t="s">
        <v>30</v>
      </c>
      <c r="I130" s="2">
        <v>-55000</v>
      </c>
      <c r="J130" s="2">
        <v>0</v>
      </c>
      <c r="K130" s="2">
        <v>-54028</v>
      </c>
      <c r="L130" s="2">
        <v>-972</v>
      </c>
      <c r="M130" s="2">
        <v>-972</v>
      </c>
      <c r="N130" s="2">
        <v>0</v>
      </c>
      <c r="O130" s="2">
        <v>0</v>
      </c>
      <c r="P130" s="2">
        <v>0</v>
      </c>
      <c r="Q130" t="s">
        <v>120</v>
      </c>
      <c r="R130" t="s">
        <v>121</v>
      </c>
      <c r="S130" t="s">
        <v>90</v>
      </c>
      <c r="T130" t="s">
        <v>30</v>
      </c>
      <c r="U130" t="s">
        <v>76</v>
      </c>
      <c r="V130" t="s">
        <v>35</v>
      </c>
      <c r="W130" t="s">
        <v>30</v>
      </c>
      <c r="X130" t="s">
        <v>91</v>
      </c>
      <c r="Y130" t="s">
        <v>30</v>
      </c>
      <c r="Z130" t="s">
        <v>77</v>
      </c>
    </row>
    <row r="131" spans="1:26" x14ac:dyDescent="0.4">
      <c r="A131" t="s">
        <v>24</v>
      </c>
      <c r="B131" t="s">
        <v>25</v>
      </c>
      <c r="C131" t="s">
        <v>26</v>
      </c>
      <c r="D131" t="s">
        <v>94</v>
      </c>
      <c r="E131" t="s">
        <v>28</v>
      </c>
      <c r="F131" t="s">
        <v>29</v>
      </c>
      <c r="G131" t="s">
        <v>30</v>
      </c>
      <c r="H131" t="s">
        <v>30</v>
      </c>
      <c r="I131" s="2">
        <v>-1918.3846153846152</v>
      </c>
      <c r="J131" s="2">
        <v>-1803</v>
      </c>
      <c r="K131" s="2">
        <v>0</v>
      </c>
      <c r="L131" s="2">
        <v>-1918.3846153846152</v>
      </c>
      <c r="M131" s="2">
        <v>-115.38461538461539</v>
      </c>
      <c r="N131" s="2">
        <v>0</v>
      </c>
      <c r="O131" s="2">
        <v>0</v>
      </c>
      <c r="P131" s="2">
        <v>0</v>
      </c>
      <c r="Q131" t="s">
        <v>61</v>
      </c>
      <c r="R131" t="s">
        <v>62</v>
      </c>
      <c r="S131" t="s">
        <v>45</v>
      </c>
      <c r="T131" t="s">
        <v>95</v>
      </c>
      <c r="U131" t="s">
        <v>47</v>
      </c>
      <c r="V131" t="s">
        <v>35</v>
      </c>
      <c r="W131" t="s">
        <v>36</v>
      </c>
      <c r="X131" t="s">
        <v>49</v>
      </c>
      <c r="Y131" t="s">
        <v>38</v>
      </c>
      <c r="Z131" t="s">
        <v>51</v>
      </c>
    </row>
    <row r="132" spans="1:26" x14ac:dyDescent="0.4">
      <c r="A132" t="s">
        <v>24</v>
      </c>
      <c r="B132" t="s">
        <v>25</v>
      </c>
      <c r="C132" t="s">
        <v>26</v>
      </c>
      <c r="D132" t="s">
        <v>92</v>
      </c>
      <c r="E132" t="s">
        <v>28</v>
      </c>
      <c r="F132" t="s">
        <v>29</v>
      </c>
      <c r="G132" t="s">
        <v>30</v>
      </c>
      <c r="H132" t="s">
        <v>30</v>
      </c>
      <c r="I132" s="2">
        <v>-1817.7692307692309</v>
      </c>
      <c r="J132" s="2">
        <v>0</v>
      </c>
      <c r="K132" s="2">
        <v>-1218.9029259843662</v>
      </c>
      <c r="L132" s="2">
        <v>-598.86630478486461</v>
      </c>
      <c r="M132" s="2">
        <v>-598.86630478486461</v>
      </c>
      <c r="N132" s="2">
        <v>0</v>
      </c>
      <c r="O132" s="2">
        <v>0</v>
      </c>
      <c r="P132" s="2">
        <v>0</v>
      </c>
      <c r="Q132" t="s">
        <v>61</v>
      </c>
      <c r="R132" t="s">
        <v>62</v>
      </c>
      <c r="S132" t="s">
        <v>45</v>
      </c>
      <c r="T132" t="s">
        <v>93</v>
      </c>
      <c r="U132" t="s">
        <v>34</v>
      </c>
      <c r="V132" t="s">
        <v>35</v>
      </c>
      <c r="W132" t="s">
        <v>36</v>
      </c>
      <c r="X132" t="s">
        <v>49</v>
      </c>
      <c r="Y132" t="s">
        <v>38</v>
      </c>
      <c r="Z132" t="s">
        <v>39</v>
      </c>
    </row>
    <row r="133" spans="1:26" x14ac:dyDescent="0.4">
      <c r="A133" t="s">
        <v>24</v>
      </c>
      <c r="B133" t="s">
        <v>25</v>
      </c>
      <c r="C133" t="s">
        <v>26</v>
      </c>
      <c r="D133" t="s">
        <v>108</v>
      </c>
      <c r="E133" t="s">
        <v>28</v>
      </c>
      <c r="F133" t="s">
        <v>29</v>
      </c>
      <c r="G133" t="s">
        <v>30</v>
      </c>
      <c r="H133" t="s">
        <v>30</v>
      </c>
      <c r="I133" s="2">
        <v>-694527.99989000009</v>
      </c>
      <c r="J133" s="2">
        <v>-550000</v>
      </c>
      <c r="K133" s="2">
        <v>-577268.32990000001</v>
      </c>
      <c r="L133" s="2">
        <v>-117259.66999000002</v>
      </c>
      <c r="M133" s="2">
        <v>-117259.66999000002</v>
      </c>
      <c r="N133" s="2">
        <v>0</v>
      </c>
      <c r="O133" s="2">
        <v>0</v>
      </c>
      <c r="P133" s="2">
        <v>0</v>
      </c>
      <c r="Q133" t="s">
        <v>74</v>
      </c>
      <c r="R133" t="s">
        <v>75</v>
      </c>
      <c r="S133" t="s">
        <v>45</v>
      </c>
      <c r="T133" t="s">
        <v>111</v>
      </c>
      <c r="U133" t="s">
        <v>82</v>
      </c>
      <c r="V133" t="s">
        <v>35</v>
      </c>
      <c r="W133" t="s">
        <v>36</v>
      </c>
      <c r="X133" t="s">
        <v>49</v>
      </c>
      <c r="Y133" t="s">
        <v>38</v>
      </c>
      <c r="Z133" t="s">
        <v>83</v>
      </c>
    </row>
    <row r="134" spans="1:26" x14ac:dyDescent="0.4">
      <c r="A134" t="s">
        <v>24</v>
      </c>
      <c r="B134" t="s">
        <v>25</v>
      </c>
      <c r="C134" t="s">
        <v>26</v>
      </c>
      <c r="D134" t="s">
        <v>78</v>
      </c>
      <c r="E134" t="s">
        <v>28</v>
      </c>
      <c r="F134" t="s">
        <v>29</v>
      </c>
      <c r="G134" t="s">
        <v>30</v>
      </c>
      <c r="H134" t="s">
        <v>30</v>
      </c>
      <c r="I134" s="2">
        <v>-1784670.9942272124</v>
      </c>
      <c r="J134" s="2">
        <v>-212331</v>
      </c>
      <c r="K134" s="2">
        <v>-1571056.2876034984</v>
      </c>
      <c r="L134" s="2">
        <v>-213614.70662371363</v>
      </c>
      <c r="M134" s="2">
        <v>-213614.70662371363</v>
      </c>
      <c r="N134" s="2">
        <v>0</v>
      </c>
      <c r="O134" s="2">
        <v>0</v>
      </c>
      <c r="P134" s="2">
        <v>0</v>
      </c>
      <c r="Q134" t="s">
        <v>31</v>
      </c>
      <c r="R134" t="s">
        <v>31</v>
      </c>
      <c r="S134" t="s">
        <v>90</v>
      </c>
      <c r="T134" t="s">
        <v>81</v>
      </c>
      <c r="U134" t="s">
        <v>34</v>
      </c>
      <c r="V134" t="s">
        <v>35</v>
      </c>
      <c r="W134" t="s">
        <v>36</v>
      </c>
      <c r="X134" t="s">
        <v>91</v>
      </c>
      <c r="Y134" t="s">
        <v>38</v>
      </c>
      <c r="Z134" t="s">
        <v>39</v>
      </c>
    </row>
    <row r="135" spans="1:26" x14ac:dyDescent="0.4">
      <c r="A135" t="s">
        <v>24</v>
      </c>
      <c r="B135" t="s">
        <v>54</v>
      </c>
      <c r="C135" t="s">
        <v>55</v>
      </c>
      <c r="D135" t="s">
        <v>56</v>
      </c>
      <c r="E135" t="s">
        <v>28</v>
      </c>
      <c r="F135" t="s">
        <v>29</v>
      </c>
      <c r="G135" t="s">
        <v>30</v>
      </c>
      <c r="H135" t="s">
        <v>30</v>
      </c>
      <c r="I135" s="2">
        <v>0</v>
      </c>
      <c r="J135" s="2">
        <v>0</v>
      </c>
      <c r="K135" s="2">
        <v>-10</v>
      </c>
      <c r="L135" s="2">
        <v>10</v>
      </c>
      <c r="M135" s="2">
        <v>0</v>
      </c>
      <c r="N135" s="2">
        <v>0</v>
      </c>
      <c r="O135" s="2">
        <v>0</v>
      </c>
      <c r="P135" s="2">
        <v>0</v>
      </c>
      <c r="Q135" t="s">
        <v>31</v>
      </c>
      <c r="R135" t="s">
        <v>31</v>
      </c>
      <c r="S135" t="s">
        <v>96</v>
      </c>
      <c r="T135" t="s">
        <v>57</v>
      </c>
      <c r="U135" t="s">
        <v>71</v>
      </c>
      <c r="V135" t="s">
        <v>35</v>
      </c>
      <c r="W135" t="s">
        <v>58</v>
      </c>
      <c r="X135" t="s">
        <v>97</v>
      </c>
      <c r="Y135" t="s">
        <v>59</v>
      </c>
      <c r="Z135" t="s">
        <v>72</v>
      </c>
    </row>
    <row r="136" spans="1:26" x14ac:dyDescent="0.4">
      <c r="A136" t="s">
        <v>24</v>
      </c>
      <c r="B136" t="s">
        <v>30</v>
      </c>
      <c r="C136" t="s">
        <v>30</v>
      </c>
      <c r="D136" t="s">
        <v>30</v>
      </c>
      <c r="E136" t="s">
        <v>105</v>
      </c>
      <c r="F136" t="s">
        <v>29</v>
      </c>
      <c r="G136" t="s">
        <v>30</v>
      </c>
      <c r="H136" t="s">
        <v>30</v>
      </c>
      <c r="I136" s="2">
        <v>-75000000</v>
      </c>
      <c r="J136" s="2">
        <v>0</v>
      </c>
      <c r="K136" s="2">
        <v>-125000000</v>
      </c>
      <c r="L136" s="2">
        <v>50000000</v>
      </c>
      <c r="M136" s="2">
        <v>0</v>
      </c>
      <c r="N136" s="2">
        <v>0</v>
      </c>
      <c r="O136" s="2">
        <v>0</v>
      </c>
      <c r="P136" s="2">
        <v>0</v>
      </c>
      <c r="Q136" t="s">
        <v>116</v>
      </c>
      <c r="R136" t="s">
        <v>117</v>
      </c>
      <c r="S136" t="s">
        <v>45</v>
      </c>
      <c r="T136" t="s">
        <v>30</v>
      </c>
      <c r="U136" t="s">
        <v>122</v>
      </c>
      <c r="V136" t="s">
        <v>35</v>
      </c>
      <c r="W136" t="s">
        <v>30</v>
      </c>
      <c r="X136" t="s">
        <v>49</v>
      </c>
      <c r="Y136" t="s">
        <v>30</v>
      </c>
      <c r="Z136" t="s">
        <v>123</v>
      </c>
    </row>
    <row r="137" spans="1:26" x14ac:dyDescent="0.4">
      <c r="A137" t="s">
        <v>24</v>
      </c>
      <c r="B137" t="s">
        <v>40</v>
      </c>
      <c r="C137" t="s">
        <v>124</v>
      </c>
      <c r="D137" t="s">
        <v>125</v>
      </c>
      <c r="E137" t="s">
        <v>28</v>
      </c>
      <c r="F137" t="s">
        <v>29</v>
      </c>
      <c r="G137" t="s">
        <v>30</v>
      </c>
      <c r="H137" t="s">
        <v>30</v>
      </c>
      <c r="I137" s="2">
        <v>2.0999973639845848E-4</v>
      </c>
      <c r="J137" s="2">
        <v>0</v>
      </c>
      <c r="K137" s="2">
        <v>0</v>
      </c>
      <c r="L137" s="2">
        <v>2.0999973639845848E-4</v>
      </c>
      <c r="M137" s="2">
        <v>0</v>
      </c>
      <c r="N137" s="2">
        <v>0</v>
      </c>
      <c r="O137" s="2">
        <v>0</v>
      </c>
      <c r="P137" s="2">
        <v>0</v>
      </c>
      <c r="Q137" t="s">
        <v>74</v>
      </c>
      <c r="R137" t="s">
        <v>75</v>
      </c>
      <c r="S137" t="s">
        <v>45</v>
      </c>
      <c r="T137" t="s">
        <v>126</v>
      </c>
      <c r="U137" t="s">
        <v>82</v>
      </c>
      <c r="V137" t="s">
        <v>35</v>
      </c>
      <c r="W137" t="s">
        <v>48</v>
      </c>
      <c r="X137" t="s">
        <v>49</v>
      </c>
      <c r="Y137" t="s">
        <v>127</v>
      </c>
      <c r="Z137" t="s">
        <v>83</v>
      </c>
    </row>
    <row r="138" spans="1:26" x14ac:dyDescent="0.4">
      <c r="A138" t="s">
        <v>24</v>
      </c>
      <c r="B138" t="s">
        <v>40</v>
      </c>
      <c r="C138" t="s">
        <v>124</v>
      </c>
      <c r="D138" t="s">
        <v>125</v>
      </c>
      <c r="E138" t="s">
        <v>28</v>
      </c>
      <c r="F138" t="s">
        <v>29</v>
      </c>
      <c r="G138" t="s">
        <v>30</v>
      </c>
      <c r="H138" t="s">
        <v>30</v>
      </c>
      <c r="I138" s="2">
        <v>-9700</v>
      </c>
      <c r="J138" s="2">
        <v>0</v>
      </c>
      <c r="K138" s="2">
        <v>-5000</v>
      </c>
      <c r="L138" s="2">
        <v>-4700.0000000000009</v>
      </c>
      <c r="M138" s="2">
        <v>-4700.0000000000009</v>
      </c>
      <c r="N138" s="2">
        <v>0</v>
      </c>
      <c r="O138" s="2">
        <v>0</v>
      </c>
      <c r="P138" s="2">
        <v>0</v>
      </c>
      <c r="Q138" t="s">
        <v>31</v>
      </c>
      <c r="R138" t="s">
        <v>31</v>
      </c>
      <c r="S138" t="s">
        <v>45</v>
      </c>
      <c r="T138" t="s">
        <v>126</v>
      </c>
      <c r="U138" t="s">
        <v>128</v>
      </c>
      <c r="V138" t="s">
        <v>35</v>
      </c>
      <c r="W138" t="s">
        <v>48</v>
      </c>
      <c r="X138" t="s">
        <v>49</v>
      </c>
      <c r="Y138" t="s">
        <v>127</v>
      </c>
      <c r="Z138" t="s">
        <v>129</v>
      </c>
    </row>
    <row r="139" spans="1:26" x14ac:dyDescent="0.4">
      <c r="A139" t="s">
        <v>24</v>
      </c>
      <c r="B139" t="s">
        <v>40</v>
      </c>
      <c r="C139" t="s">
        <v>124</v>
      </c>
      <c r="D139" t="s">
        <v>125</v>
      </c>
      <c r="E139" t="s">
        <v>28</v>
      </c>
      <c r="F139" t="s">
        <v>29</v>
      </c>
      <c r="G139" t="s">
        <v>30</v>
      </c>
      <c r="H139" t="s">
        <v>30</v>
      </c>
      <c r="I139" s="2">
        <v>-71538180.940021589</v>
      </c>
      <c r="J139" s="2">
        <v>-32953866.839999996</v>
      </c>
      <c r="K139" s="2">
        <v>-42454292.638500005</v>
      </c>
      <c r="L139" s="2">
        <v>-29083888.301521603</v>
      </c>
      <c r="M139" s="2">
        <v>-29083888.301521603</v>
      </c>
      <c r="N139" s="2">
        <v>0</v>
      </c>
      <c r="O139" s="2">
        <v>0</v>
      </c>
      <c r="P139" s="2">
        <v>0</v>
      </c>
      <c r="Q139" t="s">
        <v>31</v>
      </c>
      <c r="R139" t="s">
        <v>31</v>
      </c>
      <c r="S139" t="s">
        <v>45</v>
      </c>
      <c r="T139" t="s">
        <v>126</v>
      </c>
      <c r="U139" t="s">
        <v>82</v>
      </c>
      <c r="V139" t="s">
        <v>35</v>
      </c>
      <c r="W139" t="s">
        <v>48</v>
      </c>
      <c r="X139" t="s">
        <v>49</v>
      </c>
      <c r="Y139" t="s">
        <v>127</v>
      </c>
      <c r="Z139" t="s">
        <v>83</v>
      </c>
    </row>
    <row r="140" spans="1:26" x14ac:dyDescent="0.4">
      <c r="A140" t="s">
        <v>24</v>
      </c>
      <c r="B140" t="s">
        <v>40</v>
      </c>
      <c r="C140" t="s">
        <v>124</v>
      </c>
      <c r="D140" t="s">
        <v>125</v>
      </c>
      <c r="E140" t="s">
        <v>28</v>
      </c>
      <c r="F140" t="s">
        <v>29</v>
      </c>
      <c r="G140" t="s">
        <v>30</v>
      </c>
      <c r="H140" t="s">
        <v>30</v>
      </c>
      <c r="I140" s="2">
        <v>-2055782.4828246559</v>
      </c>
      <c r="J140" s="2">
        <v>-229757.00000000009</v>
      </c>
      <c r="K140" s="2">
        <v>-1468382.7946515973</v>
      </c>
      <c r="L140" s="2">
        <v>-587399.68817305868</v>
      </c>
      <c r="M140" s="2">
        <v>-587399.68817305868</v>
      </c>
      <c r="N140" s="2">
        <v>0</v>
      </c>
      <c r="O140" s="2">
        <v>0</v>
      </c>
      <c r="P140" s="2">
        <v>0</v>
      </c>
      <c r="Q140" t="s">
        <v>31</v>
      </c>
      <c r="R140" t="s">
        <v>31</v>
      </c>
      <c r="S140" t="s">
        <v>45</v>
      </c>
      <c r="T140" t="s">
        <v>126</v>
      </c>
      <c r="U140" t="s">
        <v>34</v>
      </c>
      <c r="V140" t="s">
        <v>35</v>
      </c>
      <c r="W140" t="s">
        <v>48</v>
      </c>
      <c r="X140" t="s">
        <v>49</v>
      </c>
      <c r="Y140" t="s">
        <v>127</v>
      </c>
      <c r="Z140" t="s">
        <v>39</v>
      </c>
    </row>
    <row r="141" spans="1:26" x14ac:dyDescent="0.4">
      <c r="A141" t="s">
        <v>24</v>
      </c>
      <c r="B141" t="s">
        <v>40</v>
      </c>
      <c r="C141" t="s">
        <v>124</v>
      </c>
      <c r="D141" t="s">
        <v>125</v>
      </c>
      <c r="E141" t="s">
        <v>28</v>
      </c>
      <c r="F141" t="s">
        <v>29</v>
      </c>
      <c r="G141" t="s">
        <v>30</v>
      </c>
      <c r="H141" t="s">
        <v>30</v>
      </c>
      <c r="I141" s="2">
        <v>-3108347.2424481334</v>
      </c>
      <c r="J141" s="2">
        <v>-2263541.9999000002</v>
      </c>
      <c r="K141" s="2">
        <v>-537848.42297078436</v>
      </c>
      <c r="L141" s="2">
        <v>-2570498.8194773491</v>
      </c>
      <c r="M141" s="2">
        <v>-844805.24254813325</v>
      </c>
      <c r="N141" s="2">
        <v>0</v>
      </c>
      <c r="O141" s="2">
        <v>0</v>
      </c>
      <c r="P141" s="2">
        <v>0</v>
      </c>
      <c r="Q141" t="s">
        <v>31</v>
      </c>
      <c r="R141" t="s">
        <v>31</v>
      </c>
      <c r="S141" t="s">
        <v>45</v>
      </c>
      <c r="T141" t="s">
        <v>126</v>
      </c>
      <c r="U141" t="s">
        <v>47</v>
      </c>
      <c r="V141" t="s">
        <v>35</v>
      </c>
      <c r="W141" t="s">
        <v>48</v>
      </c>
      <c r="X141" t="s">
        <v>49</v>
      </c>
      <c r="Y141" t="s">
        <v>127</v>
      </c>
      <c r="Z141" t="s">
        <v>51</v>
      </c>
    </row>
    <row r="142" spans="1:26" x14ac:dyDescent="0.4">
      <c r="A142" t="s">
        <v>24</v>
      </c>
      <c r="B142" t="s">
        <v>40</v>
      </c>
      <c r="C142" t="s">
        <v>124</v>
      </c>
      <c r="D142" t="s">
        <v>125</v>
      </c>
      <c r="E142" t="s">
        <v>28</v>
      </c>
      <c r="F142" t="s">
        <v>29</v>
      </c>
      <c r="G142" t="s">
        <v>30</v>
      </c>
      <c r="H142" t="s">
        <v>30</v>
      </c>
      <c r="I142" s="2">
        <v>0</v>
      </c>
      <c r="J142" s="2">
        <v>0</v>
      </c>
      <c r="K142" s="2">
        <v>-73.076923076923066</v>
      </c>
      <c r="L142" s="2">
        <v>73.076923076923066</v>
      </c>
      <c r="M142" s="2">
        <v>0</v>
      </c>
      <c r="N142" s="2">
        <v>0</v>
      </c>
      <c r="O142" s="2">
        <v>0</v>
      </c>
      <c r="P142" s="2">
        <v>0</v>
      </c>
      <c r="Q142" t="s">
        <v>31</v>
      </c>
      <c r="R142" t="s">
        <v>31</v>
      </c>
      <c r="S142" t="s">
        <v>45</v>
      </c>
      <c r="T142" t="s">
        <v>126</v>
      </c>
      <c r="U142" t="s">
        <v>71</v>
      </c>
      <c r="V142" t="s">
        <v>35</v>
      </c>
      <c r="W142" t="s">
        <v>48</v>
      </c>
      <c r="X142" t="s">
        <v>49</v>
      </c>
      <c r="Y142" t="s">
        <v>127</v>
      </c>
      <c r="Z142" t="s">
        <v>72</v>
      </c>
    </row>
    <row r="143" spans="1:26" x14ac:dyDescent="0.4">
      <c r="A143" t="s">
        <v>24</v>
      </c>
      <c r="B143" t="s">
        <v>40</v>
      </c>
      <c r="C143" t="s">
        <v>124</v>
      </c>
      <c r="D143" t="s">
        <v>125</v>
      </c>
      <c r="E143" t="s">
        <v>28</v>
      </c>
      <c r="F143" t="s">
        <v>29</v>
      </c>
      <c r="G143" t="s">
        <v>30</v>
      </c>
      <c r="H143" t="s">
        <v>30</v>
      </c>
      <c r="I143" s="2">
        <v>-3274.4078416372649</v>
      </c>
      <c r="J143" s="2">
        <v>0</v>
      </c>
      <c r="K143" s="2">
        <v>0</v>
      </c>
      <c r="L143" s="2">
        <v>-3274.4078416372649</v>
      </c>
      <c r="M143" s="2">
        <v>-3274.4078416372649</v>
      </c>
      <c r="N143" s="2">
        <v>0</v>
      </c>
      <c r="O143" s="2">
        <v>0</v>
      </c>
      <c r="P143" s="2">
        <v>0</v>
      </c>
      <c r="Q143" t="s">
        <v>31</v>
      </c>
      <c r="R143" t="s">
        <v>31</v>
      </c>
      <c r="S143" t="s">
        <v>45</v>
      </c>
      <c r="T143" t="s">
        <v>126</v>
      </c>
      <c r="U143" t="s">
        <v>64</v>
      </c>
      <c r="V143" t="s">
        <v>35</v>
      </c>
      <c r="W143" t="s">
        <v>48</v>
      </c>
      <c r="X143" t="s">
        <v>49</v>
      </c>
      <c r="Y143" t="s">
        <v>127</v>
      </c>
      <c r="Z143" t="s">
        <v>28</v>
      </c>
    </row>
    <row r="144" spans="1:26" x14ac:dyDescent="0.4">
      <c r="A144" t="s">
        <v>24</v>
      </c>
      <c r="B144" t="s">
        <v>40</v>
      </c>
      <c r="C144" t="s">
        <v>124</v>
      </c>
      <c r="D144" t="s">
        <v>125</v>
      </c>
      <c r="E144" t="s">
        <v>28</v>
      </c>
      <c r="F144" t="s">
        <v>29</v>
      </c>
      <c r="G144" t="s">
        <v>30</v>
      </c>
      <c r="H144" t="s">
        <v>30</v>
      </c>
      <c r="I144" s="2">
        <v>-622324.84000000008</v>
      </c>
      <c r="J144" s="2">
        <v>-272324.84000000003</v>
      </c>
      <c r="K144" s="2">
        <v>-549199.36990000005</v>
      </c>
      <c r="L144" s="2">
        <v>-73125.470099999991</v>
      </c>
      <c r="M144" s="2">
        <v>-73125.470099999991</v>
      </c>
      <c r="N144" s="2">
        <v>0</v>
      </c>
      <c r="O144" s="2">
        <v>0</v>
      </c>
      <c r="P144" s="2">
        <v>0</v>
      </c>
      <c r="Q144" t="s">
        <v>31</v>
      </c>
      <c r="R144" t="s">
        <v>31</v>
      </c>
      <c r="S144" t="s">
        <v>32</v>
      </c>
      <c r="T144" t="s">
        <v>126</v>
      </c>
      <c r="U144" t="s">
        <v>82</v>
      </c>
      <c r="V144" t="s">
        <v>35</v>
      </c>
      <c r="W144" t="s">
        <v>48</v>
      </c>
      <c r="X144" t="s">
        <v>37</v>
      </c>
      <c r="Y144" t="s">
        <v>127</v>
      </c>
      <c r="Z144" t="s">
        <v>83</v>
      </c>
    </row>
    <row r="145" spans="1:26" x14ac:dyDescent="0.4">
      <c r="A145" t="s">
        <v>24</v>
      </c>
      <c r="B145" t="s">
        <v>40</v>
      </c>
      <c r="C145" t="s">
        <v>124</v>
      </c>
      <c r="D145" t="s">
        <v>125</v>
      </c>
      <c r="E145" t="s">
        <v>28</v>
      </c>
      <c r="F145" t="s">
        <v>29</v>
      </c>
      <c r="G145" t="s">
        <v>30</v>
      </c>
      <c r="H145" t="s">
        <v>30</v>
      </c>
      <c r="I145" s="2">
        <v>-379483.04</v>
      </c>
      <c r="J145" s="2">
        <v>-122983.03999999999</v>
      </c>
      <c r="K145" s="2">
        <v>-215800.26548607834</v>
      </c>
      <c r="L145" s="2">
        <v>-163682.77451392164</v>
      </c>
      <c r="M145" s="2">
        <v>-163682.77451392164</v>
      </c>
      <c r="N145" s="2">
        <v>0</v>
      </c>
      <c r="O145" s="2">
        <v>0</v>
      </c>
      <c r="P145" s="2">
        <v>0</v>
      </c>
      <c r="Q145" t="s">
        <v>31</v>
      </c>
      <c r="R145" t="s">
        <v>31</v>
      </c>
      <c r="S145" t="s">
        <v>32</v>
      </c>
      <c r="T145" t="s">
        <v>126</v>
      </c>
      <c r="U145" t="s">
        <v>34</v>
      </c>
      <c r="V145" t="s">
        <v>35</v>
      </c>
      <c r="W145" t="s">
        <v>48</v>
      </c>
      <c r="X145" t="s">
        <v>37</v>
      </c>
      <c r="Y145" t="s">
        <v>127</v>
      </c>
      <c r="Z145" t="s">
        <v>39</v>
      </c>
    </row>
    <row r="146" spans="1:26" x14ac:dyDescent="0.4">
      <c r="A146" t="s">
        <v>24</v>
      </c>
      <c r="B146" t="s">
        <v>40</v>
      </c>
      <c r="C146" t="s">
        <v>124</v>
      </c>
      <c r="D146" t="s">
        <v>125</v>
      </c>
      <c r="E146" t="s">
        <v>28</v>
      </c>
      <c r="F146" t="s">
        <v>29</v>
      </c>
      <c r="G146" t="s">
        <v>30</v>
      </c>
      <c r="H146" t="s">
        <v>30</v>
      </c>
      <c r="I146" s="2">
        <v>-432735.42163579719</v>
      </c>
      <c r="J146" s="2">
        <v>-201609.22</v>
      </c>
      <c r="K146" s="2">
        <v>-300267.21190298023</v>
      </c>
      <c r="L146" s="2">
        <v>-132468.20973281708</v>
      </c>
      <c r="M146" s="2">
        <v>-132468.20973281708</v>
      </c>
      <c r="N146" s="2">
        <v>0</v>
      </c>
      <c r="O146" s="2">
        <v>0</v>
      </c>
      <c r="P146" s="2">
        <v>0</v>
      </c>
      <c r="Q146" t="s">
        <v>31</v>
      </c>
      <c r="R146" t="s">
        <v>31</v>
      </c>
      <c r="S146" t="s">
        <v>32</v>
      </c>
      <c r="T146" t="s">
        <v>126</v>
      </c>
      <c r="U146" t="s">
        <v>47</v>
      </c>
      <c r="V146" t="s">
        <v>35</v>
      </c>
      <c r="W146" t="s">
        <v>48</v>
      </c>
      <c r="X146" t="s">
        <v>37</v>
      </c>
      <c r="Y146" t="s">
        <v>127</v>
      </c>
      <c r="Z146" t="s">
        <v>51</v>
      </c>
    </row>
    <row r="147" spans="1:26" x14ac:dyDescent="0.4">
      <c r="A147" t="s">
        <v>24</v>
      </c>
      <c r="B147" t="s">
        <v>40</v>
      </c>
      <c r="C147" t="s">
        <v>124</v>
      </c>
      <c r="D147" t="s">
        <v>125</v>
      </c>
      <c r="E147" t="s">
        <v>28</v>
      </c>
      <c r="F147" t="s">
        <v>29</v>
      </c>
      <c r="G147" t="s">
        <v>30</v>
      </c>
      <c r="H147" t="s">
        <v>30</v>
      </c>
      <c r="I147" s="2">
        <v>-7185.8</v>
      </c>
      <c r="J147" s="2">
        <v>0</v>
      </c>
      <c r="K147" s="2">
        <v>0</v>
      </c>
      <c r="L147" s="2">
        <v>-7185.8</v>
      </c>
      <c r="M147" s="2">
        <v>-7185.8</v>
      </c>
      <c r="N147" s="2">
        <v>0</v>
      </c>
      <c r="O147" s="2">
        <v>0</v>
      </c>
      <c r="P147" s="2">
        <v>0</v>
      </c>
      <c r="Q147" t="s">
        <v>31</v>
      </c>
      <c r="R147" t="s">
        <v>31</v>
      </c>
      <c r="S147" t="s">
        <v>32</v>
      </c>
      <c r="T147" t="s">
        <v>126</v>
      </c>
      <c r="U147" t="s">
        <v>64</v>
      </c>
      <c r="V147" t="s">
        <v>35</v>
      </c>
      <c r="W147" t="s">
        <v>48</v>
      </c>
      <c r="X147" t="s">
        <v>37</v>
      </c>
      <c r="Y147" t="s">
        <v>127</v>
      </c>
      <c r="Z147" t="s">
        <v>28</v>
      </c>
    </row>
    <row r="148" spans="1:26" x14ac:dyDescent="0.4">
      <c r="A148" t="s">
        <v>24</v>
      </c>
      <c r="B148" t="s">
        <v>40</v>
      </c>
      <c r="C148" t="s">
        <v>124</v>
      </c>
      <c r="D148" t="s">
        <v>125</v>
      </c>
      <c r="E148" t="s">
        <v>28</v>
      </c>
      <c r="F148" t="s">
        <v>29</v>
      </c>
      <c r="G148" t="s">
        <v>30</v>
      </c>
      <c r="H148" t="s">
        <v>30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-968055.81525378127</v>
      </c>
      <c r="P148" s="2">
        <v>-968055.81525378127</v>
      </c>
      <c r="Q148" t="s">
        <v>79</v>
      </c>
      <c r="R148" t="s">
        <v>80</v>
      </c>
      <c r="S148" t="s">
        <v>45</v>
      </c>
      <c r="T148" t="s">
        <v>130</v>
      </c>
      <c r="U148" t="s">
        <v>82</v>
      </c>
      <c r="V148" t="s">
        <v>35</v>
      </c>
      <c r="W148" t="s">
        <v>48</v>
      </c>
      <c r="X148" t="s">
        <v>49</v>
      </c>
      <c r="Y148" t="s">
        <v>127</v>
      </c>
      <c r="Z148" t="s">
        <v>83</v>
      </c>
    </row>
    <row r="149" spans="1:26" x14ac:dyDescent="0.4">
      <c r="A149" t="s">
        <v>24</v>
      </c>
      <c r="B149" t="s">
        <v>40</v>
      </c>
      <c r="C149" t="s">
        <v>124</v>
      </c>
      <c r="D149" t="s">
        <v>125</v>
      </c>
      <c r="E149" t="s">
        <v>28</v>
      </c>
      <c r="F149" t="s">
        <v>29</v>
      </c>
      <c r="G149" t="s">
        <v>30</v>
      </c>
      <c r="H149" t="s">
        <v>30</v>
      </c>
      <c r="I149" s="2">
        <v>-5915751.1439737808</v>
      </c>
      <c r="J149" s="2">
        <v>-282812.58</v>
      </c>
      <c r="K149" s="2">
        <v>-4882017.4786200002</v>
      </c>
      <c r="L149" s="2">
        <v>-1033733.6653537808</v>
      </c>
      <c r="M149" s="2">
        <v>-1033733.6653537808</v>
      </c>
      <c r="N149" s="2">
        <v>0</v>
      </c>
      <c r="O149" s="2">
        <v>0</v>
      </c>
      <c r="P149" s="2">
        <v>0</v>
      </c>
      <c r="Q149" t="s">
        <v>79</v>
      </c>
      <c r="R149" t="s">
        <v>80</v>
      </c>
      <c r="S149" t="s">
        <v>45</v>
      </c>
      <c r="T149" t="s">
        <v>126</v>
      </c>
      <c r="U149" t="s">
        <v>82</v>
      </c>
      <c r="V149" t="s">
        <v>35</v>
      </c>
      <c r="W149" t="s">
        <v>48</v>
      </c>
      <c r="X149" t="s">
        <v>49</v>
      </c>
      <c r="Y149" t="s">
        <v>127</v>
      </c>
      <c r="Z149" t="s">
        <v>83</v>
      </c>
    </row>
    <row r="150" spans="1:26" x14ac:dyDescent="0.4">
      <c r="A150" t="s">
        <v>24</v>
      </c>
      <c r="B150" t="s">
        <v>40</v>
      </c>
      <c r="C150" t="s">
        <v>124</v>
      </c>
      <c r="D150" t="s">
        <v>125</v>
      </c>
      <c r="E150" t="s">
        <v>28</v>
      </c>
      <c r="F150" t="s">
        <v>29</v>
      </c>
      <c r="G150" t="s">
        <v>30</v>
      </c>
      <c r="H150" t="s">
        <v>30</v>
      </c>
      <c r="I150" s="2">
        <v>-14542.153846153848</v>
      </c>
      <c r="J150" s="2">
        <v>0</v>
      </c>
      <c r="K150" s="2">
        <v>-12382.364673699325</v>
      </c>
      <c r="L150" s="2">
        <v>-2159.7891724545229</v>
      </c>
      <c r="M150" s="2">
        <v>-2159.7891724545229</v>
      </c>
      <c r="N150" s="2">
        <v>0</v>
      </c>
      <c r="O150" s="2">
        <v>0</v>
      </c>
      <c r="P150" s="2">
        <v>0</v>
      </c>
      <c r="Q150" t="s">
        <v>61</v>
      </c>
      <c r="R150" t="s">
        <v>62</v>
      </c>
      <c r="S150" t="s">
        <v>45</v>
      </c>
      <c r="T150" t="s">
        <v>126</v>
      </c>
      <c r="U150" t="s">
        <v>34</v>
      </c>
      <c r="V150" t="s">
        <v>35</v>
      </c>
      <c r="W150" t="s">
        <v>48</v>
      </c>
      <c r="X150" t="s">
        <v>49</v>
      </c>
      <c r="Y150" t="s">
        <v>127</v>
      </c>
      <c r="Z150" t="s">
        <v>39</v>
      </c>
    </row>
    <row r="151" spans="1:26" x14ac:dyDescent="0.4">
      <c r="A151" t="s">
        <v>24</v>
      </c>
      <c r="B151" t="s">
        <v>40</v>
      </c>
      <c r="C151" t="s">
        <v>124</v>
      </c>
      <c r="D151" t="s">
        <v>125</v>
      </c>
      <c r="E151" t="s">
        <v>28</v>
      </c>
      <c r="F151" t="s">
        <v>29</v>
      </c>
      <c r="G151" t="s">
        <v>30</v>
      </c>
      <c r="H151" t="s">
        <v>30</v>
      </c>
      <c r="I151" s="2">
        <v>-7110.5384615384601</v>
      </c>
      <c r="J151" s="2">
        <v>-6648.9999999999991</v>
      </c>
      <c r="K151" s="2">
        <v>0</v>
      </c>
      <c r="L151" s="2">
        <v>-7110.5384615384601</v>
      </c>
      <c r="M151" s="2">
        <v>-461.53846153846155</v>
      </c>
      <c r="N151" s="2">
        <v>0</v>
      </c>
      <c r="O151" s="2">
        <v>0</v>
      </c>
      <c r="P151" s="2">
        <v>0</v>
      </c>
      <c r="Q151" t="s">
        <v>61</v>
      </c>
      <c r="R151" t="s">
        <v>62</v>
      </c>
      <c r="S151" t="s">
        <v>45</v>
      </c>
      <c r="T151" t="s">
        <v>126</v>
      </c>
      <c r="U151" t="s">
        <v>47</v>
      </c>
      <c r="V151" t="s">
        <v>35</v>
      </c>
      <c r="W151" t="s">
        <v>48</v>
      </c>
      <c r="X151" t="s">
        <v>49</v>
      </c>
      <c r="Y151" t="s">
        <v>127</v>
      </c>
      <c r="Z151" t="s">
        <v>51</v>
      </c>
    </row>
    <row r="152" spans="1:26" x14ac:dyDescent="0.4">
      <c r="A152" t="s">
        <v>24</v>
      </c>
      <c r="B152" t="s">
        <v>40</v>
      </c>
      <c r="C152" t="s">
        <v>124</v>
      </c>
      <c r="D152" t="s">
        <v>131</v>
      </c>
      <c r="E152" t="s">
        <v>28</v>
      </c>
      <c r="F152" t="s">
        <v>29</v>
      </c>
      <c r="G152" t="s">
        <v>30</v>
      </c>
      <c r="H152" t="s">
        <v>30</v>
      </c>
      <c r="I152" s="2">
        <v>-300</v>
      </c>
      <c r="J152" s="2">
        <v>0</v>
      </c>
      <c r="K152" s="2">
        <v>0</v>
      </c>
      <c r="L152" s="2">
        <v>-300</v>
      </c>
      <c r="M152" s="2">
        <v>-300</v>
      </c>
      <c r="N152" s="2">
        <v>0</v>
      </c>
      <c r="O152" s="2">
        <v>0</v>
      </c>
      <c r="P152" s="2">
        <v>0</v>
      </c>
      <c r="Q152" t="s">
        <v>31</v>
      </c>
      <c r="R152" t="s">
        <v>31</v>
      </c>
      <c r="S152" t="s">
        <v>45</v>
      </c>
      <c r="T152" t="s">
        <v>132</v>
      </c>
      <c r="U152" t="s">
        <v>128</v>
      </c>
      <c r="V152" t="s">
        <v>35</v>
      </c>
      <c r="W152" t="s">
        <v>48</v>
      </c>
      <c r="X152" t="s">
        <v>49</v>
      </c>
      <c r="Y152" t="s">
        <v>127</v>
      </c>
      <c r="Z152" t="s">
        <v>129</v>
      </c>
    </row>
    <row r="153" spans="1:26" x14ac:dyDescent="0.4">
      <c r="A153" t="s">
        <v>24</v>
      </c>
      <c r="B153" t="s">
        <v>40</v>
      </c>
      <c r="C153" t="s">
        <v>124</v>
      </c>
      <c r="D153" t="s">
        <v>131</v>
      </c>
      <c r="E153" t="s">
        <v>28</v>
      </c>
      <c r="F153" t="s">
        <v>29</v>
      </c>
      <c r="G153" t="s">
        <v>30</v>
      </c>
      <c r="H153" t="s">
        <v>30</v>
      </c>
      <c r="I153" s="2">
        <v>-321723.99999879999</v>
      </c>
      <c r="J153" s="2">
        <v>-59029</v>
      </c>
      <c r="K153" s="2">
        <v>-82831.930500000002</v>
      </c>
      <c r="L153" s="2">
        <v>-238892.06949879997</v>
      </c>
      <c r="M153" s="2">
        <v>-238892.06949879997</v>
      </c>
      <c r="N153" s="2">
        <v>0</v>
      </c>
      <c r="O153" s="2">
        <v>0</v>
      </c>
      <c r="P153" s="2">
        <v>0</v>
      </c>
      <c r="Q153" t="s">
        <v>31</v>
      </c>
      <c r="R153" t="s">
        <v>31</v>
      </c>
      <c r="S153" t="s">
        <v>45</v>
      </c>
      <c r="T153" t="s">
        <v>132</v>
      </c>
      <c r="U153" t="s">
        <v>82</v>
      </c>
      <c r="V153" t="s">
        <v>35</v>
      </c>
      <c r="W153" t="s">
        <v>48</v>
      </c>
      <c r="X153" t="s">
        <v>49</v>
      </c>
      <c r="Y153" t="s">
        <v>127</v>
      </c>
      <c r="Z153" t="s">
        <v>83</v>
      </c>
    </row>
    <row r="154" spans="1:26" x14ac:dyDescent="0.4">
      <c r="A154" t="s">
        <v>24</v>
      </c>
      <c r="B154" t="s">
        <v>40</v>
      </c>
      <c r="C154" t="s">
        <v>124</v>
      </c>
      <c r="D154" t="s">
        <v>131</v>
      </c>
      <c r="E154" t="s">
        <v>28</v>
      </c>
      <c r="F154" t="s">
        <v>29</v>
      </c>
      <c r="G154" t="s">
        <v>30</v>
      </c>
      <c r="H154" t="s">
        <v>30</v>
      </c>
      <c r="I154" s="2">
        <v>-192527.37098366403</v>
      </c>
      <c r="J154" s="2">
        <v>-49771</v>
      </c>
      <c r="K154" s="2">
        <v>-132193.07681289935</v>
      </c>
      <c r="L154" s="2">
        <v>-60334.294170764682</v>
      </c>
      <c r="M154" s="2">
        <v>-60334.294170764682</v>
      </c>
      <c r="N154" s="2">
        <v>0</v>
      </c>
      <c r="O154" s="2">
        <v>0</v>
      </c>
      <c r="P154" s="2">
        <v>0</v>
      </c>
      <c r="Q154" t="s">
        <v>31</v>
      </c>
      <c r="R154" t="s">
        <v>31</v>
      </c>
      <c r="S154" t="s">
        <v>45</v>
      </c>
      <c r="T154" t="s">
        <v>132</v>
      </c>
      <c r="U154" t="s">
        <v>34</v>
      </c>
      <c r="V154" t="s">
        <v>35</v>
      </c>
      <c r="W154" t="s">
        <v>48</v>
      </c>
      <c r="X154" t="s">
        <v>49</v>
      </c>
      <c r="Y154" t="s">
        <v>127</v>
      </c>
      <c r="Z154" t="s">
        <v>39</v>
      </c>
    </row>
    <row r="155" spans="1:26" x14ac:dyDescent="0.4">
      <c r="A155" t="s">
        <v>24</v>
      </c>
      <c r="B155" t="s">
        <v>40</v>
      </c>
      <c r="C155" t="s">
        <v>124</v>
      </c>
      <c r="D155" t="s">
        <v>131</v>
      </c>
      <c r="E155" t="s">
        <v>28</v>
      </c>
      <c r="F155" t="s">
        <v>29</v>
      </c>
      <c r="G155" t="s">
        <v>30</v>
      </c>
      <c r="H155" t="s">
        <v>30</v>
      </c>
      <c r="I155" s="2">
        <v>-26683.810687033241</v>
      </c>
      <c r="J155" s="2">
        <v>0</v>
      </c>
      <c r="K155" s="2">
        <v>-29219.76324269615</v>
      </c>
      <c r="L155" s="2">
        <v>2535.9525556629037</v>
      </c>
      <c r="M155" s="2">
        <v>0</v>
      </c>
      <c r="N155" s="2">
        <v>0</v>
      </c>
      <c r="O155" s="2">
        <v>0</v>
      </c>
      <c r="P155" s="2">
        <v>0</v>
      </c>
      <c r="Q155" t="s">
        <v>31</v>
      </c>
      <c r="R155" t="s">
        <v>31</v>
      </c>
      <c r="S155" t="s">
        <v>45</v>
      </c>
      <c r="T155" t="s">
        <v>132</v>
      </c>
      <c r="U155" t="s">
        <v>47</v>
      </c>
      <c r="V155" t="s">
        <v>35</v>
      </c>
      <c r="W155" t="s">
        <v>48</v>
      </c>
      <c r="X155" t="s">
        <v>49</v>
      </c>
      <c r="Y155" t="s">
        <v>127</v>
      </c>
      <c r="Z155" t="s">
        <v>51</v>
      </c>
    </row>
    <row r="156" spans="1:26" x14ac:dyDescent="0.4">
      <c r="A156" t="s">
        <v>24</v>
      </c>
      <c r="B156" t="s">
        <v>40</v>
      </c>
      <c r="C156" t="s">
        <v>124</v>
      </c>
      <c r="D156" t="s">
        <v>131</v>
      </c>
      <c r="E156" t="s">
        <v>28</v>
      </c>
      <c r="F156" t="s">
        <v>29</v>
      </c>
      <c r="G156" t="s">
        <v>30</v>
      </c>
      <c r="H156" t="s">
        <v>30</v>
      </c>
      <c r="I156" s="2">
        <v>0</v>
      </c>
      <c r="J156" s="2">
        <v>0</v>
      </c>
      <c r="K156" s="2">
        <v>-18.26923076923077</v>
      </c>
      <c r="L156" s="2">
        <v>18.26923076923077</v>
      </c>
      <c r="M156" s="2">
        <v>0</v>
      </c>
      <c r="N156" s="2">
        <v>0</v>
      </c>
      <c r="O156" s="2">
        <v>0</v>
      </c>
      <c r="P156" s="2">
        <v>0</v>
      </c>
      <c r="Q156" t="s">
        <v>31</v>
      </c>
      <c r="R156" t="s">
        <v>31</v>
      </c>
      <c r="S156" t="s">
        <v>45</v>
      </c>
      <c r="T156" t="s">
        <v>132</v>
      </c>
      <c r="U156" t="s">
        <v>71</v>
      </c>
      <c r="V156" t="s">
        <v>35</v>
      </c>
      <c r="W156" t="s">
        <v>48</v>
      </c>
      <c r="X156" t="s">
        <v>49</v>
      </c>
      <c r="Y156" t="s">
        <v>127</v>
      </c>
      <c r="Z156" t="s">
        <v>72</v>
      </c>
    </row>
    <row r="157" spans="1:26" x14ac:dyDescent="0.4">
      <c r="A157" t="s">
        <v>24</v>
      </c>
      <c r="B157" t="s">
        <v>40</v>
      </c>
      <c r="C157" t="s">
        <v>124</v>
      </c>
      <c r="D157" t="s">
        <v>131</v>
      </c>
      <c r="E157" t="s">
        <v>28</v>
      </c>
      <c r="F157" t="s">
        <v>29</v>
      </c>
      <c r="G157" t="s">
        <v>30</v>
      </c>
      <c r="H157" t="s">
        <v>30</v>
      </c>
      <c r="I157" s="2">
        <v>-818.60196040931623</v>
      </c>
      <c r="J157" s="2">
        <v>0</v>
      </c>
      <c r="K157" s="2">
        <v>0</v>
      </c>
      <c r="L157" s="2">
        <v>-818.60196040931623</v>
      </c>
      <c r="M157" s="2">
        <v>-818.60196040931623</v>
      </c>
      <c r="N157" s="2">
        <v>0</v>
      </c>
      <c r="O157" s="2">
        <v>0</v>
      </c>
      <c r="P157" s="2">
        <v>0</v>
      </c>
      <c r="Q157" t="s">
        <v>31</v>
      </c>
      <c r="R157" t="s">
        <v>31</v>
      </c>
      <c r="S157" t="s">
        <v>45</v>
      </c>
      <c r="T157" t="s">
        <v>132</v>
      </c>
      <c r="U157" t="s">
        <v>64</v>
      </c>
      <c r="V157" t="s">
        <v>35</v>
      </c>
      <c r="W157" t="s">
        <v>48</v>
      </c>
      <c r="X157" t="s">
        <v>49</v>
      </c>
      <c r="Y157" t="s">
        <v>127</v>
      </c>
      <c r="Z157" t="s">
        <v>28</v>
      </c>
    </row>
    <row r="158" spans="1:26" x14ac:dyDescent="0.4">
      <c r="A158" t="s">
        <v>24</v>
      </c>
      <c r="B158" t="s">
        <v>40</v>
      </c>
      <c r="C158" t="s">
        <v>124</v>
      </c>
      <c r="D158" t="s">
        <v>131</v>
      </c>
      <c r="E158" t="s">
        <v>28</v>
      </c>
      <c r="F158" t="s">
        <v>29</v>
      </c>
      <c r="G158" t="s">
        <v>30</v>
      </c>
      <c r="H158" t="s">
        <v>30</v>
      </c>
      <c r="I158" s="2">
        <v>-3635.5384615384619</v>
      </c>
      <c r="J158" s="2">
        <v>0</v>
      </c>
      <c r="K158" s="2">
        <v>-2145.0120401664954</v>
      </c>
      <c r="L158" s="2">
        <v>-1490.5264213719661</v>
      </c>
      <c r="M158" s="2">
        <v>-1490.5264213719661</v>
      </c>
      <c r="N158" s="2">
        <v>0</v>
      </c>
      <c r="O158" s="2">
        <v>0</v>
      </c>
      <c r="P158" s="2">
        <v>0</v>
      </c>
      <c r="Q158" t="s">
        <v>61</v>
      </c>
      <c r="R158" t="s">
        <v>62</v>
      </c>
      <c r="S158" t="s">
        <v>45</v>
      </c>
      <c r="T158" t="s">
        <v>132</v>
      </c>
      <c r="U158" t="s">
        <v>34</v>
      </c>
      <c r="V158" t="s">
        <v>35</v>
      </c>
      <c r="W158" t="s">
        <v>48</v>
      </c>
      <c r="X158" t="s">
        <v>49</v>
      </c>
      <c r="Y158" t="s">
        <v>127</v>
      </c>
      <c r="Z158" t="s">
        <v>39</v>
      </c>
    </row>
    <row r="159" spans="1:26" x14ac:dyDescent="0.4">
      <c r="A159" t="s">
        <v>24</v>
      </c>
      <c r="B159" t="s">
        <v>40</v>
      </c>
      <c r="C159" t="s">
        <v>124</v>
      </c>
      <c r="D159" t="s">
        <v>131</v>
      </c>
      <c r="E159" t="s">
        <v>28</v>
      </c>
      <c r="F159" t="s">
        <v>29</v>
      </c>
      <c r="G159" t="s">
        <v>30</v>
      </c>
      <c r="H159" t="s">
        <v>30</v>
      </c>
      <c r="I159" s="2">
        <v>-115.38461538461539</v>
      </c>
      <c r="J159" s="2">
        <v>0</v>
      </c>
      <c r="K159" s="2">
        <v>0</v>
      </c>
      <c r="L159" s="2">
        <v>-115.38461538461539</v>
      </c>
      <c r="M159" s="2">
        <v>-115.38461538461539</v>
      </c>
      <c r="N159" s="2">
        <v>0</v>
      </c>
      <c r="O159" s="2">
        <v>0</v>
      </c>
      <c r="P159" s="2">
        <v>0</v>
      </c>
      <c r="Q159" t="s">
        <v>61</v>
      </c>
      <c r="R159" t="s">
        <v>62</v>
      </c>
      <c r="S159" t="s">
        <v>45</v>
      </c>
      <c r="T159" t="s">
        <v>132</v>
      </c>
      <c r="U159" t="s">
        <v>47</v>
      </c>
      <c r="V159" t="s">
        <v>35</v>
      </c>
      <c r="W159" t="s">
        <v>48</v>
      </c>
      <c r="X159" t="s">
        <v>49</v>
      </c>
      <c r="Y159" t="s">
        <v>127</v>
      </c>
      <c r="Z159" t="s">
        <v>51</v>
      </c>
    </row>
    <row r="160" spans="1:26" x14ac:dyDescent="0.4">
      <c r="A160" t="s">
        <v>24</v>
      </c>
      <c r="B160" t="s">
        <v>40</v>
      </c>
      <c r="C160" t="s">
        <v>41</v>
      </c>
      <c r="D160" t="s">
        <v>133</v>
      </c>
      <c r="E160" t="s">
        <v>28</v>
      </c>
      <c r="F160" t="s">
        <v>29</v>
      </c>
      <c r="G160" t="s">
        <v>30</v>
      </c>
      <c r="H160" t="s">
        <v>30</v>
      </c>
      <c r="I160" s="2">
        <v>-17508979.9605208</v>
      </c>
      <c r="J160" s="2">
        <v>-6293822.7599900002</v>
      </c>
      <c r="K160" s="2">
        <v>-13539908.8697</v>
      </c>
      <c r="L160" s="2">
        <v>-3969071.0908207987</v>
      </c>
      <c r="M160" s="2">
        <v>-3969071.0908207987</v>
      </c>
      <c r="N160" s="2">
        <v>0</v>
      </c>
      <c r="O160" s="2">
        <v>0</v>
      </c>
      <c r="P160" s="2">
        <v>0</v>
      </c>
      <c r="Q160" t="s">
        <v>31</v>
      </c>
      <c r="R160" t="s">
        <v>31</v>
      </c>
      <c r="S160" t="s">
        <v>45</v>
      </c>
      <c r="T160" t="s">
        <v>134</v>
      </c>
      <c r="U160" t="s">
        <v>82</v>
      </c>
      <c r="V160" t="s">
        <v>35</v>
      </c>
      <c r="W160" t="s">
        <v>48</v>
      </c>
      <c r="X160" t="s">
        <v>49</v>
      </c>
      <c r="Y160" t="s">
        <v>50</v>
      </c>
      <c r="Z160" t="s">
        <v>83</v>
      </c>
    </row>
    <row r="161" spans="1:26" x14ac:dyDescent="0.4">
      <c r="A161" t="s">
        <v>24</v>
      </c>
      <c r="B161" t="s">
        <v>40</v>
      </c>
      <c r="C161" t="s">
        <v>41</v>
      </c>
      <c r="D161" t="s">
        <v>133</v>
      </c>
      <c r="E161" t="s">
        <v>28</v>
      </c>
      <c r="F161" t="s">
        <v>29</v>
      </c>
      <c r="G161" t="s">
        <v>30</v>
      </c>
      <c r="H161" t="s">
        <v>30</v>
      </c>
      <c r="I161" s="2">
        <v>-1282862.3340617511</v>
      </c>
      <c r="J161" s="2">
        <v>-717755</v>
      </c>
      <c r="K161" s="2">
        <v>-579296.26657027751</v>
      </c>
      <c r="L161" s="2">
        <v>-703566.0674914734</v>
      </c>
      <c r="M161" s="2">
        <v>-565107.33406175103</v>
      </c>
      <c r="N161" s="2">
        <v>0</v>
      </c>
      <c r="O161" s="2">
        <v>0</v>
      </c>
      <c r="P161" s="2">
        <v>0</v>
      </c>
      <c r="Q161" t="s">
        <v>31</v>
      </c>
      <c r="R161" t="s">
        <v>31</v>
      </c>
      <c r="S161" t="s">
        <v>45</v>
      </c>
      <c r="T161" t="s">
        <v>134</v>
      </c>
      <c r="U161" t="s">
        <v>34</v>
      </c>
      <c r="V161" t="s">
        <v>35</v>
      </c>
      <c r="W161" t="s">
        <v>48</v>
      </c>
      <c r="X161" t="s">
        <v>49</v>
      </c>
      <c r="Y161" t="s">
        <v>50</v>
      </c>
      <c r="Z161" t="s">
        <v>39</v>
      </c>
    </row>
    <row r="162" spans="1:26" x14ac:dyDescent="0.4">
      <c r="A162" t="s">
        <v>24</v>
      </c>
      <c r="B162" t="s">
        <v>40</v>
      </c>
      <c r="C162" t="s">
        <v>41</v>
      </c>
      <c r="D162" t="s">
        <v>133</v>
      </c>
      <c r="E162" t="s">
        <v>28</v>
      </c>
      <c r="F162" t="s">
        <v>29</v>
      </c>
      <c r="G162" t="s">
        <v>30</v>
      </c>
      <c r="H162" t="s">
        <v>30</v>
      </c>
      <c r="I162" s="2">
        <v>-453777.1560387229</v>
      </c>
      <c r="J162" s="2">
        <v>-170920</v>
      </c>
      <c r="K162" s="2">
        <v>-242637.26582379732</v>
      </c>
      <c r="L162" s="2">
        <v>-211139.89021492549</v>
      </c>
      <c r="M162" s="2">
        <v>-211139.89021492549</v>
      </c>
      <c r="N162" s="2">
        <v>0</v>
      </c>
      <c r="O162" s="2">
        <v>0</v>
      </c>
      <c r="P162" s="2">
        <v>0</v>
      </c>
      <c r="Q162" t="s">
        <v>31</v>
      </c>
      <c r="R162" t="s">
        <v>31</v>
      </c>
      <c r="S162" t="s">
        <v>45</v>
      </c>
      <c r="T162" t="s">
        <v>134</v>
      </c>
      <c r="U162" t="s">
        <v>47</v>
      </c>
      <c r="V162" t="s">
        <v>35</v>
      </c>
      <c r="W162" t="s">
        <v>48</v>
      </c>
      <c r="X162" t="s">
        <v>49</v>
      </c>
      <c r="Y162" t="s">
        <v>50</v>
      </c>
      <c r="Z162" t="s">
        <v>51</v>
      </c>
    </row>
    <row r="163" spans="1:26" x14ac:dyDescent="0.4">
      <c r="A163" t="s">
        <v>24</v>
      </c>
      <c r="B163" t="s">
        <v>40</v>
      </c>
      <c r="C163" t="s">
        <v>41</v>
      </c>
      <c r="D163" t="s">
        <v>133</v>
      </c>
      <c r="E163" t="s">
        <v>28</v>
      </c>
      <c r="F163" t="s">
        <v>29</v>
      </c>
      <c r="G163" t="s">
        <v>30</v>
      </c>
      <c r="H163" t="s">
        <v>30</v>
      </c>
      <c r="I163" s="2">
        <v>0</v>
      </c>
      <c r="J163" s="2">
        <v>0</v>
      </c>
      <c r="K163" s="2">
        <v>-54.807692307692314</v>
      </c>
      <c r="L163" s="2">
        <v>54.807692307692314</v>
      </c>
      <c r="M163" s="2">
        <v>0</v>
      </c>
      <c r="N163" s="2">
        <v>0</v>
      </c>
      <c r="O163" s="2">
        <v>0</v>
      </c>
      <c r="P163" s="2">
        <v>0</v>
      </c>
      <c r="Q163" t="s">
        <v>31</v>
      </c>
      <c r="R163" t="s">
        <v>31</v>
      </c>
      <c r="S163" t="s">
        <v>45</v>
      </c>
      <c r="T163" t="s">
        <v>134</v>
      </c>
      <c r="U163" t="s">
        <v>71</v>
      </c>
      <c r="V163" t="s">
        <v>35</v>
      </c>
      <c r="W163" t="s">
        <v>48</v>
      </c>
      <c r="X163" t="s">
        <v>49</v>
      </c>
      <c r="Y163" t="s">
        <v>50</v>
      </c>
      <c r="Z163" t="s">
        <v>72</v>
      </c>
    </row>
    <row r="164" spans="1:26" x14ac:dyDescent="0.4">
      <c r="A164" t="s">
        <v>24</v>
      </c>
      <c r="B164" t="s">
        <v>40</v>
      </c>
      <c r="C164" t="s">
        <v>41</v>
      </c>
      <c r="D164" t="s">
        <v>133</v>
      </c>
      <c r="E164" t="s">
        <v>28</v>
      </c>
      <c r="F164" t="s">
        <v>29</v>
      </c>
      <c r="G164" t="s">
        <v>30</v>
      </c>
      <c r="H164" t="s">
        <v>30</v>
      </c>
      <c r="I164" s="2">
        <v>-7207.1995241746345</v>
      </c>
      <c r="J164" s="2">
        <v>0</v>
      </c>
      <c r="K164" s="2">
        <v>0</v>
      </c>
      <c r="L164" s="2">
        <v>-7207.1995241746345</v>
      </c>
      <c r="M164" s="2">
        <v>-7207.1995241746345</v>
      </c>
      <c r="N164" s="2">
        <v>0</v>
      </c>
      <c r="O164" s="2">
        <v>0</v>
      </c>
      <c r="P164" s="2">
        <v>0</v>
      </c>
      <c r="Q164" t="s">
        <v>31</v>
      </c>
      <c r="R164" t="s">
        <v>31</v>
      </c>
      <c r="S164" t="s">
        <v>45</v>
      </c>
      <c r="T164" t="s">
        <v>134</v>
      </c>
      <c r="U164" t="s">
        <v>64</v>
      </c>
      <c r="V164" t="s">
        <v>35</v>
      </c>
      <c r="W164" t="s">
        <v>48</v>
      </c>
      <c r="X164" t="s">
        <v>49</v>
      </c>
      <c r="Y164" t="s">
        <v>50</v>
      </c>
      <c r="Z164" t="s">
        <v>28</v>
      </c>
    </row>
    <row r="165" spans="1:26" x14ac:dyDescent="0.4">
      <c r="A165" t="s">
        <v>24</v>
      </c>
      <c r="B165" t="s">
        <v>40</v>
      </c>
      <c r="C165" t="s">
        <v>41</v>
      </c>
      <c r="D165" t="s">
        <v>133</v>
      </c>
      <c r="E165" t="s">
        <v>28</v>
      </c>
      <c r="F165" t="s">
        <v>29</v>
      </c>
      <c r="G165" t="s">
        <v>30</v>
      </c>
      <c r="H165" t="s">
        <v>30</v>
      </c>
      <c r="I165" s="2">
        <v>-23173.951999039982</v>
      </c>
      <c r="J165" s="2">
        <v>0</v>
      </c>
      <c r="K165" s="2">
        <v>-9600.0038600000007</v>
      </c>
      <c r="L165" s="2">
        <v>-13573.94813903998</v>
      </c>
      <c r="M165" s="2">
        <v>-13573.94813903998</v>
      </c>
      <c r="N165" s="2">
        <f>+M165-O165</f>
        <v>7195.3229000000192</v>
      </c>
      <c r="O165" s="2">
        <v>-20769.271039039999</v>
      </c>
      <c r="P165" s="2">
        <f t="shared" ref="P165:P166" si="1">+N165+O165</f>
        <v>-13573.94813903998</v>
      </c>
      <c r="Q165" t="s">
        <v>79</v>
      </c>
      <c r="R165" t="s">
        <v>80</v>
      </c>
      <c r="S165" t="s">
        <v>45</v>
      </c>
      <c r="T165" t="s">
        <v>134</v>
      </c>
      <c r="U165" t="s">
        <v>82</v>
      </c>
      <c r="V165" t="s">
        <v>35</v>
      </c>
      <c r="W165" t="s">
        <v>48</v>
      </c>
      <c r="X165" t="s">
        <v>49</v>
      </c>
      <c r="Y165" t="s">
        <v>50</v>
      </c>
      <c r="Z165" t="s">
        <v>83</v>
      </c>
    </row>
    <row r="166" spans="1:26" x14ac:dyDescent="0.4">
      <c r="A166" t="s">
        <v>24</v>
      </c>
      <c r="B166" t="s">
        <v>40</v>
      </c>
      <c r="C166" t="s">
        <v>41</v>
      </c>
      <c r="D166" t="s">
        <v>133</v>
      </c>
      <c r="E166" t="s">
        <v>28</v>
      </c>
      <c r="F166" t="s">
        <v>29</v>
      </c>
      <c r="G166" t="s">
        <v>30</v>
      </c>
      <c r="H166" t="s">
        <v>30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P166" s="2">
        <f t="shared" si="1"/>
        <v>0</v>
      </c>
      <c r="Q166" t="s">
        <v>79</v>
      </c>
      <c r="R166" t="s">
        <v>80</v>
      </c>
      <c r="S166" t="s">
        <v>45</v>
      </c>
      <c r="T166" t="s">
        <v>135</v>
      </c>
      <c r="U166" t="s">
        <v>82</v>
      </c>
      <c r="V166" t="s">
        <v>35</v>
      </c>
      <c r="W166" t="s">
        <v>48</v>
      </c>
      <c r="X166" t="s">
        <v>49</v>
      </c>
      <c r="Y166" t="s">
        <v>50</v>
      </c>
      <c r="Z166" t="s">
        <v>83</v>
      </c>
    </row>
    <row r="167" spans="1:26" x14ac:dyDescent="0.4">
      <c r="A167" t="s">
        <v>24</v>
      </c>
      <c r="B167" t="s">
        <v>40</v>
      </c>
      <c r="C167" t="s">
        <v>41</v>
      </c>
      <c r="D167" t="s">
        <v>133</v>
      </c>
      <c r="E167" t="s">
        <v>28</v>
      </c>
      <c r="F167" t="s">
        <v>29</v>
      </c>
      <c r="G167" t="s">
        <v>30</v>
      </c>
      <c r="H167" t="s">
        <v>30</v>
      </c>
      <c r="I167" s="2">
        <v>-41356.828000000001</v>
      </c>
      <c r="J167" s="2">
        <v>-18793</v>
      </c>
      <c r="K167" s="2">
        <v>-10554.45804</v>
      </c>
      <c r="L167" s="2">
        <v>-30802.369960000004</v>
      </c>
      <c r="M167" s="2">
        <v>-22563.828000000001</v>
      </c>
      <c r="N167" s="2">
        <v>0</v>
      </c>
      <c r="O167" s="2">
        <v>0</v>
      </c>
      <c r="P167" s="2">
        <v>0</v>
      </c>
      <c r="Q167" t="s">
        <v>61</v>
      </c>
      <c r="R167" t="s">
        <v>62</v>
      </c>
      <c r="S167" t="s">
        <v>45</v>
      </c>
      <c r="T167" t="s">
        <v>134</v>
      </c>
      <c r="U167" t="s">
        <v>82</v>
      </c>
      <c r="V167" t="s">
        <v>35</v>
      </c>
      <c r="W167" t="s">
        <v>48</v>
      </c>
      <c r="X167" t="s">
        <v>49</v>
      </c>
      <c r="Y167" t="s">
        <v>50</v>
      </c>
      <c r="Z167" t="s">
        <v>83</v>
      </c>
    </row>
    <row r="168" spans="1:26" x14ac:dyDescent="0.4">
      <c r="A168" t="s">
        <v>24</v>
      </c>
      <c r="B168" t="s">
        <v>40</v>
      </c>
      <c r="C168" t="s">
        <v>41</v>
      </c>
      <c r="D168" t="s">
        <v>133</v>
      </c>
      <c r="E168" t="s">
        <v>28</v>
      </c>
      <c r="F168" t="s">
        <v>29</v>
      </c>
      <c r="G168" t="s">
        <v>30</v>
      </c>
      <c r="H168" t="s">
        <v>30</v>
      </c>
      <c r="I168" s="2">
        <v>-23395.764776579388</v>
      </c>
      <c r="J168" s="2">
        <v>0</v>
      </c>
      <c r="K168" s="2">
        <v>-18082.253862780592</v>
      </c>
      <c r="L168" s="2">
        <v>-5313.5109137987947</v>
      </c>
      <c r="M168" s="2">
        <v>-5313.5109137987947</v>
      </c>
      <c r="N168" s="2">
        <v>0</v>
      </c>
      <c r="O168" s="2">
        <v>0</v>
      </c>
      <c r="P168" s="2">
        <v>0</v>
      </c>
      <c r="Q168" t="s">
        <v>61</v>
      </c>
      <c r="R168" t="s">
        <v>62</v>
      </c>
      <c r="S168" t="s">
        <v>45</v>
      </c>
      <c r="T168" t="s">
        <v>134</v>
      </c>
      <c r="U168" t="s">
        <v>34</v>
      </c>
      <c r="V168" t="s">
        <v>35</v>
      </c>
      <c r="W168" t="s">
        <v>48</v>
      </c>
      <c r="X168" t="s">
        <v>49</v>
      </c>
      <c r="Y168" t="s">
        <v>50</v>
      </c>
      <c r="Z168" t="s">
        <v>39</v>
      </c>
    </row>
    <row r="169" spans="1:26" x14ac:dyDescent="0.4">
      <c r="A169" t="s">
        <v>24</v>
      </c>
      <c r="B169" t="s">
        <v>40</v>
      </c>
      <c r="C169" t="s">
        <v>41</v>
      </c>
      <c r="D169" t="s">
        <v>133</v>
      </c>
      <c r="E169" t="s">
        <v>28</v>
      </c>
      <c r="F169" t="s">
        <v>29</v>
      </c>
      <c r="G169" t="s">
        <v>30</v>
      </c>
      <c r="H169" t="s">
        <v>30</v>
      </c>
      <c r="I169" s="2">
        <v>-8224.1538461538457</v>
      </c>
      <c r="J169" s="2">
        <v>-7878</v>
      </c>
      <c r="K169" s="2">
        <v>0</v>
      </c>
      <c r="L169" s="2">
        <v>-8224.1538461538457</v>
      </c>
      <c r="M169" s="2">
        <v>-346.15384615384619</v>
      </c>
      <c r="N169" s="2">
        <v>0</v>
      </c>
      <c r="O169" s="2">
        <v>0</v>
      </c>
      <c r="P169" s="2">
        <v>0</v>
      </c>
      <c r="Q169" t="s">
        <v>61</v>
      </c>
      <c r="R169" t="s">
        <v>62</v>
      </c>
      <c r="S169" t="s">
        <v>45</v>
      </c>
      <c r="T169" t="s">
        <v>134</v>
      </c>
      <c r="U169" t="s">
        <v>47</v>
      </c>
      <c r="V169" t="s">
        <v>35</v>
      </c>
      <c r="W169" t="s">
        <v>48</v>
      </c>
      <c r="X169" t="s">
        <v>49</v>
      </c>
      <c r="Y169" t="s">
        <v>50</v>
      </c>
      <c r="Z169" t="s">
        <v>51</v>
      </c>
    </row>
    <row r="170" spans="1:26" x14ac:dyDescent="0.4">
      <c r="A170" t="s">
        <v>24</v>
      </c>
      <c r="B170" t="s">
        <v>40</v>
      </c>
      <c r="C170" t="s">
        <v>41</v>
      </c>
      <c r="D170" t="s">
        <v>133</v>
      </c>
      <c r="E170" t="s">
        <v>28</v>
      </c>
      <c r="F170" t="s">
        <v>29</v>
      </c>
      <c r="G170" t="s">
        <v>30</v>
      </c>
      <c r="H170" t="s">
        <v>30</v>
      </c>
      <c r="I170" s="2">
        <v>2.0000000222353265E-4</v>
      </c>
      <c r="J170" s="2">
        <v>2.0000000222353265E-4</v>
      </c>
      <c r="K170" s="2">
        <v>0</v>
      </c>
      <c r="L170" s="2">
        <v>2.0000000222353265E-4</v>
      </c>
      <c r="M170" s="2">
        <v>0</v>
      </c>
      <c r="N170" s="2">
        <v>0</v>
      </c>
      <c r="O170" s="2">
        <v>0</v>
      </c>
      <c r="P170" s="2">
        <v>0</v>
      </c>
      <c r="Q170" t="s">
        <v>196</v>
      </c>
      <c r="R170" t="s">
        <v>195</v>
      </c>
      <c r="S170" t="s">
        <v>45</v>
      </c>
      <c r="T170" t="s">
        <v>134</v>
      </c>
      <c r="U170" t="s">
        <v>82</v>
      </c>
      <c r="V170" t="s">
        <v>35</v>
      </c>
      <c r="W170" t="s">
        <v>48</v>
      </c>
      <c r="X170" t="s">
        <v>49</v>
      </c>
      <c r="Y170" t="s">
        <v>50</v>
      </c>
      <c r="Z170" t="s">
        <v>83</v>
      </c>
    </row>
    <row r="171" spans="1:26" x14ac:dyDescent="0.4">
      <c r="A171" t="s">
        <v>24</v>
      </c>
      <c r="B171" t="s">
        <v>40</v>
      </c>
      <c r="C171" t="s">
        <v>41</v>
      </c>
      <c r="D171" t="s">
        <v>136</v>
      </c>
      <c r="E171" t="s">
        <v>28</v>
      </c>
      <c r="F171" t="s">
        <v>29</v>
      </c>
      <c r="G171" t="s">
        <v>30</v>
      </c>
      <c r="H171" t="s">
        <v>30</v>
      </c>
      <c r="I171" s="2">
        <v>-3999999.9999899999</v>
      </c>
      <c r="J171" s="2">
        <v>-2500000</v>
      </c>
      <c r="K171" s="2">
        <v>-972352.6599999998</v>
      </c>
      <c r="L171" s="2">
        <v>-3027647.3399899998</v>
      </c>
      <c r="M171" s="2">
        <v>-1499999.9999899999</v>
      </c>
      <c r="N171" s="2">
        <v>0</v>
      </c>
      <c r="O171" s="2">
        <v>-1499999.9999899999</v>
      </c>
      <c r="P171" s="2">
        <v>-1499999.9999899999</v>
      </c>
      <c r="Q171" t="s">
        <v>137</v>
      </c>
      <c r="R171" t="s">
        <v>138</v>
      </c>
      <c r="S171" t="s">
        <v>45</v>
      </c>
      <c r="T171" t="s">
        <v>139</v>
      </c>
      <c r="U171" t="s">
        <v>82</v>
      </c>
      <c r="V171" t="s">
        <v>35</v>
      </c>
      <c r="W171" t="s">
        <v>48</v>
      </c>
      <c r="X171" t="s">
        <v>49</v>
      </c>
      <c r="Y171" t="s">
        <v>50</v>
      </c>
      <c r="Z171" t="s">
        <v>83</v>
      </c>
    </row>
    <row r="172" spans="1:26" x14ac:dyDescent="0.4">
      <c r="A172" t="s">
        <v>24</v>
      </c>
      <c r="B172" t="s">
        <v>40</v>
      </c>
      <c r="C172" t="s">
        <v>41</v>
      </c>
      <c r="D172" t="s">
        <v>136</v>
      </c>
      <c r="E172" t="s">
        <v>28</v>
      </c>
      <c r="F172" t="s">
        <v>29</v>
      </c>
      <c r="G172" t="s">
        <v>30</v>
      </c>
      <c r="H172" t="s">
        <v>30</v>
      </c>
      <c r="I172" s="2">
        <v>-6634844.1004603989</v>
      </c>
      <c r="J172" s="2">
        <v>-1251225.9999899999</v>
      </c>
      <c r="K172" s="2">
        <v>-5979626.3399999999</v>
      </c>
      <c r="L172" s="2">
        <v>-655217.76046039956</v>
      </c>
      <c r="M172" s="2">
        <v>-655217.76046039956</v>
      </c>
      <c r="N172" s="2">
        <v>0</v>
      </c>
      <c r="O172" s="2">
        <v>0</v>
      </c>
      <c r="P172" s="2">
        <v>0</v>
      </c>
      <c r="Q172" t="s">
        <v>31</v>
      </c>
      <c r="R172" t="s">
        <v>31</v>
      </c>
      <c r="S172" t="s">
        <v>45</v>
      </c>
      <c r="T172" t="s">
        <v>139</v>
      </c>
      <c r="U172" t="s">
        <v>82</v>
      </c>
      <c r="V172" t="s">
        <v>35</v>
      </c>
      <c r="W172" t="s">
        <v>48</v>
      </c>
      <c r="X172" t="s">
        <v>49</v>
      </c>
      <c r="Y172" t="s">
        <v>50</v>
      </c>
      <c r="Z172" t="s">
        <v>83</v>
      </c>
    </row>
    <row r="173" spans="1:26" x14ac:dyDescent="0.4">
      <c r="A173" t="s">
        <v>24</v>
      </c>
      <c r="B173" t="s">
        <v>40</v>
      </c>
      <c r="C173" t="s">
        <v>41</v>
      </c>
      <c r="D173" t="s">
        <v>136</v>
      </c>
      <c r="E173" t="s">
        <v>28</v>
      </c>
      <c r="F173" t="s">
        <v>29</v>
      </c>
      <c r="G173" t="s">
        <v>30</v>
      </c>
      <c r="H173" t="s">
        <v>30</v>
      </c>
      <c r="I173" s="2">
        <v>-471748.39968987182</v>
      </c>
      <c r="J173" s="2">
        <v>-63404.999999999993</v>
      </c>
      <c r="K173" s="2">
        <v>-330471.45805308357</v>
      </c>
      <c r="L173" s="2">
        <v>-141276.94163678819</v>
      </c>
      <c r="M173" s="2">
        <v>-141276.94163678819</v>
      </c>
      <c r="N173" s="2">
        <v>0</v>
      </c>
      <c r="O173" s="2">
        <v>0</v>
      </c>
      <c r="P173" s="2">
        <v>0</v>
      </c>
      <c r="Q173" t="s">
        <v>31</v>
      </c>
      <c r="R173" t="s">
        <v>31</v>
      </c>
      <c r="S173" t="s">
        <v>45</v>
      </c>
      <c r="T173" t="s">
        <v>139</v>
      </c>
      <c r="U173" t="s">
        <v>34</v>
      </c>
      <c r="V173" t="s">
        <v>35</v>
      </c>
      <c r="W173" t="s">
        <v>48</v>
      </c>
      <c r="X173" t="s">
        <v>49</v>
      </c>
      <c r="Y173" t="s">
        <v>50</v>
      </c>
      <c r="Z173" t="s">
        <v>39</v>
      </c>
    </row>
    <row r="174" spans="1:26" x14ac:dyDescent="0.4">
      <c r="A174" t="s">
        <v>24</v>
      </c>
      <c r="B174" t="s">
        <v>40</v>
      </c>
      <c r="C174" t="s">
        <v>41</v>
      </c>
      <c r="D174" t="s">
        <v>136</v>
      </c>
      <c r="E174" t="s">
        <v>28</v>
      </c>
      <c r="F174" t="s">
        <v>29</v>
      </c>
      <c r="G174" t="s">
        <v>30</v>
      </c>
      <c r="H174" t="s">
        <v>30</v>
      </c>
      <c r="I174" s="2">
        <v>-133334.17047190535</v>
      </c>
      <c r="J174" s="2">
        <v>-64001</v>
      </c>
      <c r="K174" s="2">
        <v>-76999.654389741991</v>
      </c>
      <c r="L174" s="2">
        <v>-56334.516082163362</v>
      </c>
      <c r="M174" s="2">
        <v>-56334.516082163362</v>
      </c>
      <c r="N174" s="2">
        <v>0</v>
      </c>
      <c r="O174" s="2">
        <v>0</v>
      </c>
      <c r="P174" s="2">
        <v>0</v>
      </c>
      <c r="Q174" t="s">
        <v>31</v>
      </c>
      <c r="R174" t="s">
        <v>31</v>
      </c>
      <c r="S174" t="s">
        <v>45</v>
      </c>
      <c r="T174" t="s">
        <v>139</v>
      </c>
      <c r="U174" t="s">
        <v>47</v>
      </c>
      <c r="V174" t="s">
        <v>35</v>
      </c>
      <c r="W174" t="s">
        <v>48</v>
      </c>
      <c r="X174" t="s">
        <v>49</v>
      </c>
      <c r="Y174" t="s">
        <v>50</v>
      </c>
      <c r="Z174" t="s">
        <v>51</v>
      </c>
    </row>
    <row r="175" spans="1:26" x14ac:dyDescent="0.4">
      <c r="A175" t="s">
        <v>24</v>
      </c>
      <c r="B175" t="s">
        <v>40</v>
      </c>
      <c r="C175" t="s">
        <v>41</v>
      </c>
      <c r="D175" t="s">
        <v>136</v>
      </c>
      <c r="E175" t="s">
        <v>28</v>
      </c>
      <c r="F175" t="s">
        <v>29</v>
      </c>
      <c r="G175" t="s">
        <v>30</v>
      </c>
      <c r="H175" t="s">
        <v>30</v>
      </c>
      <c r="I175" s="2">
        <v>0</v>
      </c>
      <c r="J175" s="2">
        <v>0</v>
      </c>
      <c r="K175" s="2">
        <v>-36.53846153846154</v>
      </c>
      <c r="L175" s="2">
        <v>36.53846153846154</v>
      </c>
      <c r="M175" s="2">
        <v>0</v>
      </c>
      <c r="N175" s="2">
        <v>0</v>
      </c>
      <c r="O175" s="2">
        <v>0</v>
      </c>
      <c r="P175" s="2">
        <v>0</v>
      </c>
      <c r="Q175" t="s">
        <v>31</v>
      </c>
      <c r="R175" t="s">
        <v>31</v>
      </c>
      <c r="S175" t="s">
        <v>45</v>
      </c>
      <c r="T175" t="s">
        <v>139</v>
      </c>
      <c r="U175" t="s">
        <v>71</v>
      </c>
      <c r="V175" t="s">
        <v>35</v>
      </c>
      <c r="W175" t="s">
        <v>48</v>
      </c>
      <c r="X175" t="s">
        <v>49</v>
      </c>
      <c r="Y175" t="s">
        <v>50</v>
      </c>
      <c r="Z175" t="s">
        <v>72</v>
      </c>
    </row>
    <row r="176" spans="1:26" x14ac:dyDescent="0.4">
      <c r="A176" t="s">
        <v>24</v>
      </c>
      <c r="B176" t="s">
        <v>40</v>
      </c>
      <c r="C176" t="s">
        <v>41</v>
      </c>
      <c r="D176" t="s">
        <v>136</v>
      </c>
      <c r="E176" t="s">
        <v>28</v>
      </c>
      <c r="F176" t="s">
        <v>29</v>
      </c>
      <c r="G176" t="s">
        <v>30</v>
      </c>
      <c r="H176" t="s">
        <v>30</v>
      </c>
      <c r="I176" s="2">
        <v>-4251.7889761546485</v>
      </c>
      <c r="J176" s="2">
        <v>0</v>
      </c>
      <c r="K176" s="2">
        <v>0</v>
      </c>
      <c r="L176" s="2">
        <v>-4251.7889761546485</v>
      </c>
      <c r="M176" s="2">
        <v>-4251.7889761546485</v>
      </c>
      <c r="N176" s="2">
        <v>0</v>
      </c>
      <c r="O176" s="2">
        <v>0</v>
      </c>
      <c r="P176" s="2">
        <v>0</v>
      </c>
      <c r="Q176" t="s">
        <v>31</v>
      </c>
      <c r="R176" t="s">
        <v>31</v>
      </c>
      <c r="S176" t="s">
        <v>45</v>
      </c>
      <c r="T176" t="s">
        <v>139</v>
      </c>
      <c r="U176" t="s">
        <v>64</v>
      </c>
      <c r="V176" t="s">
        <v>35</v>
      </c>
      <c r="W176" t="s">
        <v>48</v>
      </c>
      <c r="X176" t="s">
        <v>49</v>
      </c>
      <c r="Y176" t="s">
        <v>50</v>
      </c>
      <c r="Z176" t="s">
        <v>28</v>
      </c>
    </row>
    <row r="177" spans="1:26" x14ac:dyDescent="0.4">
      <c r="A177" t="s">
        <v>24</v>
      </c>
      <c r="B177" t="s">
        <v>40</v>
      </c>
      <c r="C177" t="s">
        <v>41</v>
      </c>
      <c r="D177" t="s">
        <v>136</v>
      </c>
      <c r="E177" t="s">
        <v>28</v>
      </c>
      <c r="F177" t="s">
        <v>29</v>
      </c>
      <c r="G177" t="s">
        <v>30</v>
      </c>
      <c r="H177" t="s">
        <v>30</v>
      </c>
      <c r="I177" s="2">
        <v>-16872.615616898926</v>
      </c>
      <c r="J177" s="2">
        <v>0</v>
      </c>
      <c r="K177" s="2">
        <v>-12197.481393707796</v>
      </c>
      <c r="L177" s="2">
        <v>-4675.1342231911312</v>
      </c>
      <c r="M177" s="2">
        <v>-4675.1342231911312</v>
      </c>
      <c r="N177" s="2">
        <v>0</v>
      </c>
      <c r="O177" s="2">
        <v>0</v>
      </c>
      <c r="P177" s="2">
        <v>0</v>
      </c>
      <c r="Q177" t="s">
        <v>61</v>
      </c>
      <c r="R177" t="s">
        <v>62</v>
      </c>
      <c r="S177" t="s">
        <v>45</v>
      </c>
      <c r="T177" t="s">
        <v>139</v>
      </c>
      <c r="U177" t="s">
        <v>34</v>
      </c>
      <c r="V177" t="s">
        <v>35</v>
      </c>
      <c r="W177" t="s">
        <v>48</v>
      </c>
      <c r="X177" t="s">
        <v>49</v>
      </c>
      <c r="Y177" t="s">
        <v>50</v>
      </c>
      <c r="Z177" t="s">
        <v>39</v>
      </c>
    </row>
    <row r="178" spans="1:26" x14ac:dyDescent="0.4">
      <c r="A178" t="s">
        <v>24</v>
      </c>
      <c r="B178" t="s">
        <v>40</v>
      </c>
      <c r="C178" t="s">
        <v>41</v>
      </c>
      <c r="D178" t="s">
        <v>136</v>
      </c>
      <c r="E178" t="s">
        <v>28</v>
      </c>
      <c r="F178" t="s">
        <v>29</v>
      </c>
      <c r="G178" t="s">
        <v>30</v>
      </c>
      <c r="H178" t="s">
        <v>30</v>
      </c>
      <c r="I178" s="2">
        <v>-4456.7692307692305</v>
      </c>
      <c r="J178" s="2">
        <v>-4226</v>
      </c>
      <c r="K178" s="2">
        <v>0</v>
      </c>
      <c r="L178" s="2">
        <v>-4456.7692307692305</v>
      </c>
      <c r="M178" s="2">
        <v>-230.76923076923077</v>
      </c>
      <c r="N178" s="2">
        <v>0</v>
      </c>
      <c r="O178" s="2">
        <v>0</v>
      </c>
      <c r="P178" s="2">
        <v>0</v>
      </c>
      <c r="Q178" t="s">
        <v>61</v>
      </c>
      <c r="R178" t="s">
        <v>62</v>
      </c>
      <c r="S178" t="s">
        <v>45</v>
      </c>
      <c r="T178" t="s">
        <v>139</v>
      </c>
      <c r="U178" t="s">
        <v>47</v>
      </c>
      <c r="V178" t="s">
        <v>35</v>
      </c>
      <c r="W178" t="s">
        <v>48</v>
      </c>
      <c r="X178" t="s">
        <v>49</v>
      </c>
      <c r="Y178" t="s">
        <v>50</v>
      </c>
      <c r="Z178" t="s">
        <v>51</v>
      </c>
    </row>
    <row r="179" spans="1:26" x14ac:dyDescent="0.4">
      <c r="A179" t="s">
        <v>24</v>
      </c>
      <c r="B179" t="s">
        <v>40</v>
      </c>
      <c r="C179" t="s">
        <v>41</v>
      </c>
      <c r="D179" t="s">
        <v>42</v>
      </c>
      <c r="E179" t="s">
        <v>28</v>
      </c>
      <c r="F179" t="s">
        <v>29</v>
      </c>
      <c r="G179" t="s">
        <v>30</v>
      </c>
      <c r="H179" t="s">
        <v>30</v>
      </c>
      <c r="I179" s="2">
        <v>-18752525.644160397</v>
      </c>
      <c r="J179" s="2">
        <v>-6609889.5440999996</v>
      </c>
      <c r="K179" s="2">
        <v>-15553160.080099998</v>
      </c>
      <c r="L179" s="2">
        <v>-3199365.5640604007</v>
      </c>
      <c r="M179" s="2">
        <v>-3199365.5640604007</v>
      </c>
      <c r="N179" s="2">
        <v>0</v>
      </c>
      <c r="O179" s="2">
        <v>0</v>
      </c>
      <c r="P179" s="2">
        <v>0</v>
      </c>
      <c r="Q179" t="s">
        <v>31</v>
      </c>
      <c r="R179" t="s">
        <v>31</v>
      </c>
      <c r="S179" t="s">
        <v>45</v>
      </c>
      <c r="T179" t="s">
        <v>46</v>
      </c>
      <c r="U179" t="s">
        <v>82</v>
      </c>
      <c r="V179" t="s">
        <v>35</v>
      </c>
      <c r="W179" t="s">
        <v>48</v>
      </c>
      <c r="X179" t="s">
        <v>49</v>
      </c>
      <c r="Y179" t="s">
        <v>50</v>
      </c>
      <c r="Z179" t="s">
        <v>83</v>
      </c>
    </row>
    <row r="180" spans="1:26" x14ac:dyDescent="0.4">
      <c r="A180" t="s">
        <v>24</v>
      </c>
      <c r="B180" t="s">
        <v>40</v>
      </c>
      <c r="C180" t="s">
        <v>41</v>
      </c>
      <c r="D180" t="s">
        <v>42</v>
      </c>
      <c r="E180" t="s">
        <v>28</v>
      </c>
      <c r="F180" t="s">
        <v>29</v>
      </c>
      <c r="G180" t="s">
        <v>30</v>
      </c>
      <c r="H180" t="s">
        <v>30</v>
      </c>
      <c r="I180" s="2">
        <v>-1236813.0575213684</v>
      </c>
      <c r="J180" s="2">
        <v>-202646</v>
      </c>
      <c r="K180" s="2">
        <v>-1214866.9797051596</v>
      </c>
      <c r="L180" s="2">
        <v>-21946.077816208592</v>
      </c>
      <c r="M180" s="2">
        <v>-21946.077816208592</v>
      </c>
      <c r="N180" s="2">
        <v>0</v>
      </c>
      <c r="O180" s="2">
        <v>0</v>
      </c>
      <c r="P180" s="2">
        <v>0</v>
      </c>
      <c r="Q180" t="s">
        <v>31</v>
      </c>
      <c r="R180" t="s">
        <v>31</v>
      </c>
      <c r="S180" t="s">
        <v>45</v>
      </c>
      <c r="T180" t="s">
        <v>46</v>
      </c>
      <c r="U180" t="s">
        <v>34</v>
      </c>
      <c r="V180" t="s">
        <v>35</v>
      </c>
      <c r="W180" t="s">
        <v>48</v>
      </c>
      <c r="X180" t="s">
        <v>49</v>
      </c>
      <c r="Y180" t="s">
        <v>50</v>
      </c>
      <c r="Z180" t="s">
        <v>39</v>
      </c>
    </row>
    <row r="181" spans="1:26" x14ac:dyDescent="0.4">
      <c r="A181" t="s">
        <v>24</v>
      </c>
      <c r="B181" t="s">
        <v>40</v>
      </c>
      <c r="C181" t="s">
        <v>41</v>
      </c>
      <c r="D181" t="s">
        <v>42</v>
      </c>
      <c r="E181" t="s">
        <v>28</v>
      </c>
      <c r="F181" t="s">
        <v>29</v>
      </c>
      <c r="G181" t="s">
        <v>30</v>
      </c>
      <c r="H181" t="s">
        <v>30</v>
      </c>
      <c r="I181" s="2">
        <v>-327868.13997501397</v>
      </c>
      <c r="J181" s="2">
        <v>-161064</v>
      </c>
      <c r="K181" s="2">
        <v>-220890.35887023312</v>
      </c>
      <c r="L181" s="2">
        <v>-106977.78110478079</v>
      </c>
      <c r="M181" s="2">
        <v>-106977.78110478079</v>
      </c>
      <c r="N181" s="2">
        <v>0</v>
      </c>
      <c r="O181" s="2">
        <v>0</v>
      </c>
      <c r="P181" s="2">
        <v>0</v>
      </c>
      <c r="Q181" t="s">
        <v>31</v>
      </c>
      <c r="R181" t="s">
        <v>31</v>
      </c>
      <c r="S181" t="s">
        <v>45</v>
      </c>
      <c r="T181" t="s">
        <v>46</v>
      </c>
      <c r="U181" t="s">
        <v>47</v>
      </c>
      <c r="V181" t="s">
        <v>35</v>
      </c>
      <c r="W181" t="s">
        <v>48</v>
      </c>
      <c r="X181" t="s">
        <v>49</v>
      </c>
      <c r="Y181" t="s">
        <v>50</v>
      </c>
      <c r="Z181" t="s">
        <v>51</v>
      </c>
    </row>
    <row r="182" spans="1:26" x14ac:dyDescent="0.4">
      <c r="A182" t="s">
        <v>24</v>
      </c>
      <c r="B182" t="s">
        <v>40</v>
      </c>
      <c r="C182" t="s">
        <v>41</v>
      </c>
      <c r="D182" t="s">
        <v>42</v>
      </c>
      <c r="E182" t="s">
        <v>28</v>
      </c>
      <c r="F182" t="s">
        <v>29</v>
      </c>
      <c r="G182" t="s">
        <v>30</v>
      </c>
      <c r="H182" t="s">
        <v>30</v>
      </c>
      <c r="I182" s="2">
        <v>0</v>
      </c>
      <c r="J182" s="2">
        <v>0</v>
      </c>
      <c r="K182" s="2">
        <v>-45.67307692307692</v>
      </c>
      <c r="L182" s="2">
        <v>45.67307692307692</v>
      </c>
      <c r="M182" s="2">
        <v>0</v>
      </c>
      <c r="N182" s="2">
        <v>0</v>
      </c>
      <c r="O182" s="2">
        <v>0</v>
      </c>
      <c r="P182" s="2">
        <v>0</v>
      </c>
      <c r="Q182" t="s">
        <v>31</v>
      </c>
      <c r="R182" t="s">
        <v>31</v>
      </c>
      <c r="S182" t="s">
        <v>45</v>
      </c>
      <c r="T182" t="s">
        <v>46</v>
      </c>
      <c r="U182" t="s">
        <v>71</v>
      </c>
      <c r="V182" t="s">
        <v>35</v>
      </c>
      <c r="W182" t="s">
        <v>48</v>
      </c>
      <c r="X182" t="s">
        <v>49</v>
      </c>
      <c r="Y182" t="s">
        <v>50</v>
      </c>
      <c r="Z182" t="s">
        <v>72</v>
      </c>
    </row>
    <row r="183" spans="1:26" x14ac:dyDescent="0.4">
      <c r="A183" t="s">
        <v>24</v>
      </c>
      <c r="B183" t="s">
        <v>40</v>
      </c>
      <c r="C183" t="s">
        <v>41</v>
      </c>
      <c r="D183" t="s">
        <v>42</v>
      </c>
      <c r="E183" t="s">
        <v>28</v>
      </c>
      <c r="F183" t="s">
        <v>29</v>
      </c>
      <c r="G183" t="s">
        <v>30</v>
      </c>
      <c r="H183" t="s">
        <v>30</v>
      </c>
      <c r="I183" s="2">
        <v>-25630.669281753821</v>
      </c>
      <c r="J183" s="2">
        <v>0</v>
      </c>
      <c r="K183" s="2">
        <v>0</v>
      </c>
      <c r="L183" s="2">
        <v>-25630.669281753821</v>
      </c>
      <c r="M183" s="2">
        <v>-25630.669281753821</v>
      </c>
      <c r="N183" s="2">
        <v>0</v>
      </c>
      <c r="O183" s="2">
        <v>0</v>
      </c>
      <c r="P183" s="2">
        <v>0</v>
      </c>
      <c r="Q183" t="s">
        <v>31</v>
      </c>
      <c r="R183" t="s">
        <v>31</v>
      </c>
      <c r="S183" t="s">
        <v>45</v>
      </c>
      <c r="T183" t="s">
        <v>46</v>
      </c>
      <c r="U183" t="s">
        <v>64</v>
      </c>
      <c r="V183" t="s">
        <v>35</v>
      </c>
      <c r="W183" t="s">
        <v>48</v>
      </c>
      <c r="X183" t="s">
        <v>49</v>
      </c>
      <c r="Y183" t="s">
        <v>50</v>
      </c>
      <c r="Z183" t="s">
        <v>28</v>
      </c>
    </row>
    <row r="184" spans="1:26" x14ac:dyDescent="0.4">
      <c r="A184" t="s">
        <v>24</v>
      </c>
      <c r="B184" t="s">
        <v>40</v>
      </c>
      <c r="C184" t="s">
        <v>41</v>
      </c>
      <c r="D184" t="s">
        <v>42</v>
      </c>
      <c r="E184" t="s">
        <v>28</v>
      </c>
      <c r="F184" t="s">
        <v>29</v>
      </c>
      <c r="G184" t="s">
        <v>30</v>
      </c>
      <c r="H184" t="s">
        <v>30</v>
      </c>
      <c r="I184" s="2">
        <v>-20000</v>
      </c>
      <c r="J184" s="2">
        <v>0</v>
      </c>
      <c r="K184" s="2">
        <v>-20000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t="s">
        <v>31</v>
      </c>
      <c r="R184" t="s">
        <v>31</v>
      </c>
      <c r="S184" t="s">
        <v>90</v>
      </c>
      <c r="T184" t="s">
        <v>46</v>
      </c>
      <c r="U184" t="s">
        <v>82</v>
      </c>
      <c r="V184" t="s">
        <v>35</v>
      </c>
      <c r="W184" t="s">
        <v>48</v>
      </c>
      <c r="X184" t="s">
        <v>91</v>
      </c>
      <c r="Y184" t="s">
        <v>50</v>
      </c>
      <c r="Z184" t="s">
        <v>83</v>
      </c>
    </row>
    <row r="185" spans="1:26" x14ac:dyDescent="0.4">
      <c r="A185" t="s">
        <v>24</v>
      </c>
      <c r="B185" t="s">
        <v>40</v>
      </c>
      <c r="C185" t="s">
        <v>41</v>
      </c>
      <c r="D185" t="s">
        <v>42</v>
      </c>
      <c r="E185" t="s">
        <v>28</v>
      </c>
      <c r="F185" t="s">
        <v>29</v>
      </c>
      <c r="G185" t="s">
        <v>30</v>
      </c>
      <c r="H185" t="s">
        <v>30</v>
      </c>
      <c r="I185" s="2">
        <v>-4887439.2428745665</v>
      </c>
      <c r="J185" s="2">
        <v>-612501</v>
      </c>
      <c r="K185" s="2">
        <v>-4354629.3495516339</v>
      </c>
      <c r="L185" s="2">
        <v>-532809.89332293195</v>
      </c>
      <c r="M185" s="2">
        <v>-532809.89332293195</v>
      </c>
      <c r="N185" s="2">
        <v>0</v>
      </c>
      <c r="O185" s="2">
        <v>0</v>
      </c>
      <c r="P185" s="2">
        <v>0</v>
      </c>
      <c r="Q185" t="s">
        <v>31</v>
      </c>
      <c r="R185" t="s">
        <v>31</v>
      </c>
      <c r="S185" t="s">
        <v>90</v>
      </c>
      <c r="T185" t="s">
        <v>46</v>
      </c>
      <c r="U185" t="s">
        <v>34</v>
      </c>
      <c r="V185" t="s">
        <v>35</v>
      </c>
      <c r="W185" t="s">
        <v>48</v>
      </c>
      <c r="X185" t="s">
        <v>91</v>
      </c>
      <c r="Y185" t="s">
        <v>50</v>
      </c>
      <c r="Z185" t="s">
        <v>39</v>
      </c>
    </row>
    <row r="186" spans="1:26" x14ac:dyDescent="0.4">
      <c r="A186" t="s">
        <v>24</v>
      </c>
      <c r="B186" t="s">
        <v>40</v>
      </c>
      <c r="C186" t="s">
        <v>41</v>
      </c>
      <c r="D186" t="s">
        <v>42</v>
      </c>
      <c r="E186" t="s">
        <v>28</v>
      </c>
      <c r="F186" t="s">
        <v>29</v>
      </c>
      <c r="G186" t="s">
        <v>30</v>
      </c>
      <c r="H186" t="s">
        <v>30</v>
      </c>
      <c r="I186" s="2">
        <v>-495878.49407909153</v>
      </c>
      <c r="J186" s="2">
        <v>-413073</v>
      </c>
      <c r="K186" s="2">
        <v>-386395.94932141819</v>
      </c>
      <c r="L186" s="2">
        <v>-109482.54475767342</v>
      </c>
      <c r="M186" s="2">
        <v>-82805.49407909163</v>
      </c>
      <c r="N186" s="2">
        <v>0</v>
      </c>
      <c r="O186" s="2">
        <v>0</v>
      </c>
      <c r="P186" s="2">
        <v>0</v>
      </c>
      <c r="Q186" t="s">
        <v>31</v>
      </c>
      <c r="R186" t="s">
        <v>31</v>
      </c>
      <c r="S186" t="s">
        <v>90</v>
      </c>
      <c r="T186" t="s">
        <v>46</v>
      </c>
      <c r="U186" t="s">
        <v>47</v>
      </c>
      <c r="V186" t="s">
        <v>35</v>
      </c>
      <c r="W186" t="s">
        <v>48</v>
      </c>
      <c r="X186" t="s">
        <v>91</v>
      </c>
      <c r="Y186" t="s">
        <v>50</v>
      </c>
      <c r="Z186" t="s">
        <v>51</v>
      </c>
    </row>
    <row r="187" spans="1:26" x14ac:dyDescent="0.4">
      <c r="A187" t="s">
        <v>24</v>
      </c>
      <c r="B187" t="s">
        <v>40</v>
      </c>
      <c r="C187" t="s">
        <v>41</v>
      </c>
      <c r="D187" t="s">
        <v>42</v>
      </c>
      <c r="E187" t="s">
        <v>28</v>
      </c>
      <c r="F187" t="s">
        <v>29</v>
      </c>
      <c r="G187" t="s">
        <v>30</v>
      </c>
      <c r="H187" t="s">
        <v>30</v>
      </c>
      <c r="I187" s="2">
        <v>0</v>
      </c>
      <c r="J187" s="2">
        <v>0</v>
      </c>
      <c r="K187" s="2">
        <v>-20</v>
      </c>
      <c r="L187" s="2">
        <v>20</v>
      </c>
      <c r="M187" s="2">
        <v>0</v>
      </c>
      <c r="N187" s="2">
        <v>0</v>
      </c>
      <c r="O187" s="2">
        <v>0</v>
      </c>
      <c r="P187" s="2">
        <v>0</v>
      </c>
      <c r="Q187" t="s">
        <v>31</v>
      </c>
      <c r="R187" t="s">
        <v>31</v>
      </c>
      <c r="S187" t="s">
        <v>90</v>
      </c>
      <c r="T187" t="s">
        <v>46</v>
      </c>
      <c r="U187" t="s">
        <v>71</v>
      </c>
      <c r="V187" t="s">
        <v>35</v>
      </c>
      <c r="W187" t="s">
        <v>48</v>
      </c>
      <c r="X187" t="s">
        <v>91</v>
      </c>
      <c r="Y187" t="s">
        <v>50</v>
      </c>
      <c r="Z187" t="s">
        <v>72</v>
      </c>
    </row>
    <row r="188" spans="1:26" x14ac:dyDescent="0.4">
      <c r="A188" t="s">
        <v>24</v>
      </c>
      <c r="B188" t="s">
        <v>40</v>
      </c>
      <c r="C188" t="s">
        <v>41</v>
      </c>
      <c r="D188" t="s">
        <v>42</v>
      </c>
      <c r="E188" t="s">
        <v>28</v>
      </c>
      <c r="F188" t="s">
        <v>29</v>
      </c>
      <c r="G188" t="s">
        <v>30</v>
      </c>
      <c r="H188" t="s">
        <v>30</v>
      </c>
      <c r="I188" s="2">
        <v>-1612.4238</v>
      </c>
      <c r="J188" s="2">
        <v>0</v>
      </c>
      <c r="K188" s="2">
        <v>0</v>
      </c>
      <c r="L188" s="2">
        <v>-1612.4238</v>
      </c>
      <c r="M188" s="2">
        <v>-1612.4238</v>
      </c>
      <c r="N188" s="2">
        <v>0</v>
      </c>
      <c r="O188" s="2">
        <v>0</v>
      </c>
      <c r="P188" s="2">
        <v>0</v>
      </c>
      <c r="Q188" t="s">
        <v>31</v>
      </c>
      <c r="R188" t="s">
        <v>31</v>
      </c>
      <c r="S188" t="s">
        <v>90</v>
      </c>
      <c r="T188" t="s">
        <v>46</v>
      </c>
      <c r="U188" t="s">
        <v>64</v>
      </c>
      <c r="V188" t="s">
        <v>35</v>
      </c>
      <c r="W188" t="s">
        <v>48</v>
      </c>
      <c r="X188" t="s">
        <v>91</v>
      </c>
      <c r="Y188" t="s">
        <v>50</v>
      </c>
      <c r="Z188" t="s">
        <v>28</v>
      </c>
    </row>
    <row r="189" spans="1:26" x14ac:dyDescent="0.4">
      <c r="A189" t="s">
        <v>24</v>
      </c>
      <c r="B189" t="s">
        <v>40</v>
      </c>
      <c r="C189" t="s">
        <v>41</v>
      </c>
      <c r="D189" t="s">
        <v>42</v>
      </c>
      <c r="E189" t="s">
        <v>28</v>
      </c>
      <c r="F189" t="s">
        <v>29</v>
      </c>
      <c r="G189" t="s">
        <v>30</v>
      </c>
      <c r="H189" t="s">
        <v>30</v>
      </c>
      <c r="I189" s="2">
        <v>-68499.483997179996</v>
      </c>
      <c r="J189" s="2">
        <v>-426</v>
      </c>
      <c r="K189" s="2">
        <v>-65546</v>
      </c>
      <c r="L189" s="2">
        <v>-2953.4839971799956</v>
      </c>
      <c r="M189" s="2">
        <v>-2953.4839971799956</v>
      </c>
      <c r="N189" s="2">
        <f>+M189-O189</f>
        <v>58481.516002820004</v>
      </c>
      <c r="O189" s="2">
        <v>-61435</v>
      </c>
      <c r="P189" s="2">
        <f>+N189+O189</f>
        <v>-2953.4839971799956</v>
      </c>
      <c r="Q189" t="s">
        <v>79</v>
      </c>
      <c r="R189" t="s">
        <v>80</v>
      </c>
      <c r="S189" t="s">
        <v>45</v>
      </c>
      <c r="T189" t="s">
        <v>46</v>
      </c>
      <c r="U189" t="s">
        <v>82</v>
      </c>
      <c r="V189" t="s">
        <v>35</v>
      </c>
      <c r="W189" t="s">
        <v>48</v>
      </c>
      <c r="X189" t="s">
        <v>49</v>
      </c>
      <c r="Y189" t="s">
        <v>50</v>
      </c>
      <c r="Z189" t="s">
        <v>83</v>
      </c>
    </row>
    <row r="190" spans="1:26" x14ac:dyDescent="0.4">
      <c r="A190" t="s">
        <v>24</v>
      </c>
      <c r="B190" t="s">
        <v>40</v>
      </c>
      <c r="C190" t="s">
        <v>41</v>
      </c>
      <c r="D190" t="s">
        <v>42</v>
      </c>
      <c r="E190" t="s">
        <v>28</v>
      </c>
      <c r="F190" t="s">
        <v>29</v>
      </c>
      <c r="G190" t="s">
        <v>30</v>
      </c>
      <c r="H190" t="s">
        <v>30</v>
      </c>
      <c r="I190" s="2">
        <v>-1275.172</v>
      </c>
      <c r="J190" s="2">
        <v>-480.99999999999989</v>
      </c>
      <c r="K190" s="2">
        <v>-371.48196000000002</v>
      </c>
      <c r="L190" s="2">
        <v>-903.69003999999984</v>
      </c>
      <c r="M190" s="2">
        <v>-794.17200000000003</v>
      </c>
      <c r="N190" s="2">
        <v>0</v>
      </c>
      <c r="O190" s="2">
        <v>0</v>
      </c>
      <c r="P190" s="2">
        <v>0</v>
      </c>
      <c r="Q190" t="s">
        <v>61</v>
      </c>
      <c r="R190" t="s">
        <v>62</v>
      </c>
      <c r="S190" t="s">
        <v>45</v>
      </c>
      <c r="T190" t="s">
        <v>46</v>
      </c>
      <c r="U190" t="s">
        <v>82</v>
      </c>
      <c r="V190" t="s">
        <v>35</v>
      </c>
      <c r="W190" t="s">
        <v>48</v>
      </c>
      <c r="X190" t="s">
        <v>49</v>
      </c>
      <c r="Y190" t="s">
        <v>50</v>
      </c>
      <c r="Z190" t="s">
        <v>83</v>
      </c>
    </row>
    <row r="191" spans="1:26" x14ac:dyDescent="0.4">
      <c r="A191" t="s">
        <v>24</v>
      </c>
      <c r="B191" t="s">
        <v>40</v>
      </c>
      <c r="C191" t="s">
        <v>41</v>
      </c>
      <c r="D191" t="s">
        <v>42</v>
      </c>
      <c r="E191" t="s">
        <v>28</v>
      </c>
      <c r="F191" t="s">
        <v>29</v>
      </c>
      <c r="G191" t="s">
        <v>30</v>
      </c>
      <c r="H191" t="s">
        <v>30</v>
      </c>
      <c r="I191" s="2">
        <v>-18081.158048060155</v>
      </c>
      <c r="J191" s="2">
        <v>0</v>
      </c>
      <c r="K191" s="2">
        <v>-14133.374603601162</v>
      </c>
      <c r="L191" s="2">
        <v>-3947.7834444589935</v>
      </c>
      <c r="M191" s="2">
        <v>-3947.7834444589935</v>
      </c>
      <c r="N191" s="2">
        <v>0</v>
      </c>
      <c r="O191" s="2">
        <v>0</v>
      </c>
      <c r="P191" s="2">
        <v>0</v>
      </c>
      <c r="Q191" t="s">
        <v>61</v>
      </c>
      <c r="R191" t="s">
        <v>62</v>
      </c>
      <c r="S191" t="s">
        <v>45</v>
      </c>
      <c r="T191" t="s">
        <v>46</v>
      </c>
      <c r="U191" t="s">
        <v>34</v>
      </c>
      <c r="V191" t="s">
        <v>35</v>
      </c>
      <c r="W191" t="s">
        <v>48</v>
      </c>
      <c r="X191" t="s">
        <v>49</v>
      </c>
      <c r="Y191" t="s">
        <v>50</v>
      </c>
      <c r="Z191" t="s">
        <v>39</v>
      </c>
    </row>
    <row r="192" spans="1:26" x14ac:dyDescent="0.4">
      <c r="A192" t="s">
        <v>24</v>
      </c>
      <c r="B192" t="s">
        <v>40</v>
      </c>
      <c r="C192" t="s">
        <v>41</v>
      </c>
      <c r="D192" t="s">
        <v>42</v>
      </c>
      <c r="E192" t="s">
        <v>28</v>
      </c>
      <c r="F192" t="s">
        <v>29</v>
      </c>
      <c r="G192" t="s">
        <v>30</v>
      </c>
      <c r="H192" t="s">
        <v>30</v>
      </c>
      <c r="I192" s="2">
        <v>-6633.4615384615381</v>
      </c>
      <c r="J192" s="2">
        <v>-6345</v>
      </c>
      <c r="K192" s="2">
        <v>0</v>
      </c>
      <c r="L192" s="2">
        <v>-6633.4615384615381</v>
      </c>
      <c r="M192" s="2">
        <v>-288.46153846153845</v>
      </c>
      <c r="N192" s="2">
        <v>0</v>
      </c>
      <c r="O192" s="2">
        <v>0</v>
      </c>
      <c r="P192" s="2">
        <v>0</v>
      </c>
      <c r="Q192" t="s">
        <v>61</v>
      </c>
      <c r="R192" t="s">
        <v>62</v>
      </c>
      <c r="S192" t="s">
        <v>45</v>
      </c>
      <c r="T192" t="s">
        <v>46</v>
      </c>
      <c r="U192" t="s">
        <v>47</v>
      </c>
      <c r="V192" t="s">
        <v>35</v>
      </c>
      <c r="W192" t="s">
        <v>48</v>
      </c>
      <c r="X192" t="s">
        <v>49</v>
      </c>
      <c r="Y192" t="s">
        <v>50</v>
      </c>
      <c r="Z192" t="s">
        <v>51</v>
      </c>
    </row>
    <row r="193" spans="1:26" x14ac:dyDescent="0.4">
      <c r="A193" t="s">
        <v>24</v>
      </c>
      <c r="B193" t="s">
        <v>40</v>
      </c>
      <c r="C193" t="s">
        <v>41</v>
      </c>
      <c r="D193" t="s">
        <v>42</v>
      </c>
      <c r="E193" t="s">
        <v>28</v>
      </c>
      <c r="F193" t="s">
        <v>29</v>
      </c>
      <c r="G193" t="s">
        <v>30</v>
      </c>
      <c r="H193" t="s">
        <v>30</v>
      </c>
      <c r="I193" s="2">
        <v>1.0000000020227162E-4</v>
      </c>
      <c r="J193" s="2">
        <v>1.0000000020227162E-4</v>
      </c>
      <c r="K193" s="2">
        <v>0</v>
      </c>
      <c r="L193" s="2">
        <v>1.0000000020227162E-4</v>
      </c>
      <c r="M193" s="2">
        <v>0</v>
      </c>
      <c r="N193" s="2">
        <v>0</v>
      </c>
      <c r="O193" s="2">
        <v>0</v>
      </c>
      <c r="P193" s="2">
        <v>0</v>
      </c>
      <c r="Q193" t="s">
        <v>196</v>
      </c>
      <c r="R193" t="s">
        <v>195</v>
      </c>
      <c r="S193" t="s">
        <v>45</v>
      </c>
      <c r="T193" t="s">
        <v>46</v>
      </c>
      <c r="U193" t="s">
        <v>82</v>
      </c>
      <c r="V193" t="s">
        <v>35</v>
      </c>
      <c r="W193" t="s">
        <v>48</v>
      </c>
      <c r="X193" t="s">
        <v>49</v>
      </c>
      <c r="Y193" t="s">
        <v>50</v>
      </c>
      <c r="Z193" t="s">
        <v>83</v>
      </c>
    </row>
    <row r="194" spans="1:26" x14ac:dyDescent="0.4">
      <c r="A194" t="s">
        <v>24</v>
      </c>
      <c r="B194" t="s">
        <v>40</v>
      </c>
      <c r="C194" t="s">
        <v>41</v>
      </c>
      <c r="D194" t="s">
        <v>42</v>
      </c>
      <c r="E194" t="s">
        <v>28</v>
      </c>
      <c r="F194" t="s">
        <v>29</v>
      </c>
      <c r="G194" t="s">
        <v>30</v>
      </c>
      <c r="H194" t="s">
        <v>30</v>
      </c>
      <c r="I194" s="2">
        <v>-152941</v>
      </c>
      <c r="J194" s="2">
        <v>-8745</v>
      </c>
      <c r="K194" s="2">
        <v>-154390.49950000001</v>
      </c>
      <c r="L194" s="2">
        <v>1449.4994999999981</v>
      </c>
      <c r="M194" s="2">
        <v>0</v>
      </c>
      <c r="N194" s="2">
        <v>0</v>
      </c>
      <c r="O194" s="2">
        <v>0</v>
      </c>
      <c r="P194" s="2">
        <v>0</v>
      </c>
      <c r="Q194" t="s">
        <v>43</v>
      </c>
      <c r="R194" t="s">
        <v>44</v>
      </c>
      <c r="S194" t="s">
        <v>45</v>
      </c>
      <c r="T194" t="s">
        <v>46</v>
      </c>
      <c r="U194" t="s">
        <v>34</v>
      </c>
      <c r="V194" t="s">
        <v>35</v>
      </c>
      <c r="W194" t="s">
        <v>48</v>
      </c>
      <c r="X194" t="s">
        <v>49</v>
      </c>
      <c r="Y194" t="s">
        <v>50</v>
      </c>
      <c r="Z194" t="s">
        <v>39</v>
      </c>
    </row>
    <row r="195" spans="1:26" x14ac:dyDescent="0.4">
      <c r="A195" t="s">
        <v>24</v>
      </c>
      <c r="B195" t="s">
        <v>25</v>
      </c>
      <c r="C195" t="s">
        <v>26</v>
      </c>
      <c r="D195" t="s">
        <v>84</v>
      </c>
      <c r="E195" t="s">
        <v>28</v>
      </c>
      <c r="F195" t="s">
        <v>29</v>
      </c>
      <c r="G195" t="s">
        <v>194</v>
      </c>
      <c r="H195" t="s">
        <v>193</v>
      </c>
      <c r="I195" s="2">
        <v>0</v>
      </c>
      <c r="J195" s="2">
        <v>0</v>
      </c>
      <c r="K195" s="2">
        <v>1.9230769190414776E-6</v>
      </c>
      <c r="L195" s="2">
        <v>-1.9230769190414776E-6</v>
      </c>
      <c r="M195" s="2">
        <v>0</v>
      </c>
      <c r="N195" s="2">
        <v>0</v>
      </c>
      <c r="O195" s="2">
        <v>0</v>
      </c>
      <c r="P195" s="2">
        <v>0</v>
      </c>
      <c r="Q195" t="s">
        <v>194</v>
      </c>
      <c r="R195" t="s">
        <v>193</v>
      </c>
      <c r="S195" t="s">
        <v>45</v>
      </c>
      <c r="T195" t="s">
        <v>85</v>
      </c>
      <c r="U195" t="s">
        <v>47</v>
      </c>
      <c r="V195" t="s">
        <v>35</v>
      </c>
      <c r="W195" t="s">
        <v>36</v>
      </c>
      <c r="X195" t="s">
        <v>49</v>
      </c>
      <c r="Y195" t="s">
        <v>38</v>
      </c>
      <c r="Z195" t="s">
        <v>51</v>
      </c>
    </row>
    <row r="196" spans="1:26" x14ac:dyDescent="0.4">
      <c r="A196" t="s">
        <v>24</v>
      </c>
      <c r="B196" t="s">
        <v>40</v>
      </c>
      <c r="C196" t="s">
        <v>41</v>
      </c>
      <c r="D196" t="s">
        <v>42</v>
      </c>
      <c r="E196" t="s">
        <v>28</v>
      </c>
      <c r="F196" t="s">
        <v>29</v>
      </c>
      <c r="G196" t="s">
        <v>194</v>
      </c>
      <c r="H196" t="s">
        <v>193</v>
      </c>
      <c r="I196" s="2">
        <v>0</v>
      </c>
      <c r="J196" s="2">
        <v>0</v>
      </c>
      <c r="K196" s="2">
        <v>9.615384595207388E-6</v>
      </c>
      <c r="L196" s="2">
        <v>-9.615384595207388E-6</v>
      </c>
      <c r="M196" s="2">
        <v>0</v>
      </c>
      <c r="N196" s="2">
        <v>0</v>
      </c>
      <c r="O196" s="2">
        <v>0</v>
      </c>
      <c r="P196" s="2">
        <v>0</v>
      </c>
      <c r="Q196" t="s">
        <v>194</v>
      </c>
      <c r="R196" t="s">
        <v>193</v>
      </c>
      <c r="S196" t="s">
        <v>45</v>
      </c>
      <c r="T196" t="s">
        <v>46</v>
      </c>
      <c r="U196" t="s">
        <v>47</v>
      </c>
      <c r="V196" t="s">
        <v>35</v>
      </c>
      <c r="W196" t="s">
        <v>48</v>
      </c>
      <c r="X196" t="s">
        <v>49</v>
      </c>
      <c r="Y196" t="s">
        <v>50</v>
      </c>
      <c r="Z196" t="s">
        <v>51</v>
      </c>
    </row>
    <row r="197" spans="1:26" x14ac:dyDescent="0.4">
      <c r="A197" t="s">
        <v>24</v>
      </c>
      <c r="B197" t="s">
        <v>40</v>
      </c>
      <c r="C197" t="s">
        <v>41</v>
      </c>
      <c r="D197" t="s">
        <v>133</v>
      </c>
      <c r="E197" t="s">
        <v>28</v>
      </c>
      <c r="F197" t="s">
        <v>29</v>
      </c>
      <c r="G197" t="s">
        <v>194</v>
      </c>
      <c r="H197" t="s">
        <v>193</v>
      </c>
      <c r="I197" s="2">
        <v>0</v>
      </c>
      <c r="J197" s="2">
        <v>0</v>
      </c>
      <c r="K197" s="2">
        <v>1.1538461514248866E-5</v>
      </c>
      <c r="L197" s="2">
        <v>-1.1538461514248866E-5</v>
      </c>
      <c r="M197" s="2">
        <v>0</v>
      </c>
      <c r="N197" s="2">
        <v>0</v>
      </c>
      <c r="O197" s="2">
        <v>0</v>
      </c>
      <c r="P197" s="2">
        <v>0</v>
      </c>
      <c r="Q197" t="s">
        <v>194</v>
      </c>
      <c r="R197" t="s">
        <v>193</v>
      </c>
      <c r="S197" t="s">
        <v>45</v>
      </c>
      <c r="T197" t="s">
        <v>134</v>
      </c>
      <c r="U197" t="s">
        <v>47</v>
      </c>
      <c r="V197" t="s">
        <v>35</v>
      </c>
      <c r="W197" t="s">
        <v>48</v>
      </c>
      <c r="X197" t="s">
        <v>49</v>
      </c>
      <c r="Y197" t="s">
        <v>50</v>
      </c>
      <c r="Z197" t="s">
        <v>51</v>
      </c>
    </row>
    <row r="198" spans="1:26" x14ac:dyDescent="0.4">
      <c r="A198" t="s">
        <v>24</v>
      </c>
      <c r="B198" t="s">
        <v>40</v>
      </c>
      <c r="C198" t="s">
        <v>124</v>
      </c>
      <c r="D198" t="s">
        <v>131</v>
      </c>
      <c r="E198" t="s">
        <v>28</v>
      </c>
      <c r="F198" t="s">
        <v>29</v>
      </c>
      <c r="G198" t="s">
        <v>194</v>
      </c>
      <c r="H198" t="s">
        <v>193</v>
      </c>
      <c r="I198" s="2">
        <v>0</v>
      </c>
      <c r="J198" s="2">
        <v>0</v>
      </c>
      <c r="K198" s="2">
        <v>3.8461538380829552E-6</v>
      </c>
      <c r="L198" s="2">
        <v>-3.8461538380829552E-6</v>
      </c>
      <c r="M198" s="2">
        <v>0</v>
      </c>
      <c r="N198" s="2">
        <v>0</v>
      </c>
      <c r="O198" s="2">
        <v>0</v>
      </c>
      <c r="P198" s="2">
        <v>0</v>
      </c>
      <c r="Q198" t="s">
        <v>194</v>
      </c>
      <c r="R198" t="s">
        <v>193</v>
      </c>
      <c r="S198" t="s">
        <v>45</v>
      </c>
      <c r="T198" t="s">
        <v>132</v>
      </c>
      <c r="U198" t="s">
        <v>47</v>
      </c>
      <c r="V198" t="s">
        <v>35</v>
      </c>
      <c r="W198" t="s">
        <v>48</v>
      </c>
      <c r="X198" t="s">
        <v>49</v>
      </c>
      <c r="Y198" t="s">
        <v>127</v>
      </c>
      <c r="Z198" t="s">
        <v>51</v>
      </c>
    </row>
    <row r="199" spans="1:26" x14ac:dyDescent="0.4">
      <c r="A199" t="s">
        <v>24</v>
      </c>
      <c r="B199" t="s">
        <v>40</v>
      </c>
      <c r="C199" t="s">
        <v>124</v>
      </c>
      <c r="D199" t="s">
        <v>125</v>
      </c>
      <c r="E199" t="s">
        <v>28</v>
      </c>
      <c r="F199" t="s">
        <v>29</v>
      </c>
      <c r="G199" t="s">
        <v>194</v>
      </c>
      <c r="H199" t="s">
        <v>193</v>
      </c>
      <c r="I199" s="2">
        <v>0</v>
      </c>
      <c r="J199" s="2">
        <v>0</v>
      </c>
      <c r="K199" s="2">
        <v>1.5384615345226393E-5</v>
      </c>
      <c r="L199" s="2">
        <v>-1.5384615345226393E-5</v>
      </c>
      <c r="M199" s="2">
        <v>0</v>
      </c>
      <c r="N199" s="2">
        <v>0</v>
      </c>
      <c r="O199" s="2">
        <v>0</v>
      </c>
      <c r="P199" s="2">
        <v>0</v>
      </c>
      <c r="Q199" t="s">
        <v>194</v>
      </c>
      <c r="R199" t="s">
        <v>193</v>
      </c>
      <c r="S199" t="s">
        <v>45</v>
      </c>
      <c r="T199" t="s">
        <v>126</v>
      </c>
      <c r="U199" t="s">
        <v>47</v>
      </c>
      <c r="V199" t="s">
        <v>35</v>
      </c>
      <c r="W199" t="s">
        <v>48</v>
      </c>
      <c r="X199" t="s">
        <v>49</v>
      </c>
      <c r="Y199" t="s">
        <v>127</v>
      </c>
      <c r="Z199" t="s">
        <v>51</v>
      </c>
    </row>
    <row r="200" spans="1:26" x14ac:dyDescent="0.4">
      <c r="A200" t="s">
        <v>24</v>
      </c>
      <c r="B200" t="s">
        <v>40</v>
      </c>
      <c r="C200" t="s">
        <v>41</v>
      </c>
      <c r="D200" t="s">
        <v>136</v>
      </c>
      <c r="E200" t="s">
        <v>28</v>
      </c>
      <c r="F200" t="s">
        <v>29</v>
      </c>
      <c r="G200" t="s">
        <v>194</v>
      </c>
      <c r="H200" t="s">
        <v>193</v>
      </c>
      <c r="I200" s="2">
        <v>0</v>
      </c>
      <c r="J200" s="2">
        <v>0</v>
      </c>
      <c r="K200" s="2">
        <v>7.6923076761659104E-6</v>
      </c>
      <c r="L200" s="2">
        <v>-7.6923076761659104E-6</v>
      </c>
      <c r="M200" s="2">
        <v>0</v>
      </c>
      <c r="N200" s="2">
        <v>0</v>
      </c>
      <c r="O200" s="2">
        <v>0</v>
      </c>
      <c r="P200" s="2">
        <v>0</v>
      </c>
      <c r="Q200" t="s">
        <v>194</v>
      </c>
      <c r="R200" t="s">
        <v>193</v>
      </c>
      <c r="S200" t="s">
        <v>45</v>
      </c>
      <c r="T200" t="s">
        <v>139</v>
      </c>
      <c r="U200" t="s">
        <v>47</v>
      </c>
      <c r="V200" t="s">
        <v>35</v>
      </c>
      <c r="W200" t="s">
        <v>48</v>
      </c>
      <c r="X200" t="s">
        <v>49</v>
      </c>
      <c r="Y200" t="s">
        <v>50</v>
      </c>
      <c r="Z200" t="s">
        <v>51</v>
      </c>
    </row>
    <row r="201" spans="1:26" x14ac:dyDescent="0.4">
      <c r="A201" t="s">
        <v>24</v>
      </c>
      <c r="B201" t="s">
        <v>25</v>
      </c>
      <c r="C201" t="s">
        <v>26</v>
      </c>
      <c r="D201" t="s">
        <v>114</v>
      </c>
      <c r="E201" t="s">
        <v>28</v>
      </c>
      <c r="F201" t="s">
        <v>29</v>
      </c>
      <c r="G201" t="s">
        <v>194</v>
      </c>
      <c r="H201" t="s">
        <v>193</v>
      </c>
      <c r="I201" s="2">
        <v>0</v>
      </c>
      <c r="J201" s="2">
        <v>0</v>
      </c>
      <c r="K201" s="2">
        <v>1.9230769190414776E-6</v>
      </c>
      <c r="L201" s="2">
        <v>-1.9230769190414776E-6</v>
      </c>
      <c r="M201" s="2">
        <v>0</v>
      </c>
      <c r="N201" s="2">
        <v>0</v>
      </c>
      <c r="O201" s="2">
        <v>0</v>
      </c>
      <c r="P201" s="2">
        <v>0</v>
      </c>
      <c r="Q201" t="s">
        <v>194</v>
      </c>
      <c r="R201" t="s">
        <v>193</v>
      </c>
      <c r="S201" t="s">
        <v>45</v>
      </c>
      <c r="T201" t="s">
        <v>115</v>
      </c>
      <c r="U201" t="s">
        <v>47</v>
      </c>
      <c r="V201" t="s">
        <v>35</v>
      </c>
      <c r="W201" t="s">
        <v>36</v>
      </c>
      <c r="X201" t="s">
        <v>49</v>
      </c>
      <c r="Y201" t="s">
        <v>38</v>
      </c>
      <c r="Z201" t="s">
        <v>51</v>
      </c>
    </row>
    <row r="202" spans="1:26" x14ac:dyDescent="0.4">
      <c r="A202" t="s">
        <v>24</v>
      </c>
      <c r="B202" t="s">
        <v>25</v>
      </c>
      <c r="C202" t="s">
        <v>26</v>
      </c>
      <c r="D202" t="s">
        <v>92</v>
      </c>
      <c r="E202" t="s">
        <v>28</v>
      </c>
      <c r="F202" t="s">
        <v>29</v>
      </c>
      <c r="G202" t="s">
        <v>194</v>
      </c>
      <c r="H202" t="s">
        <v>193</v>
      </c>
      <c r="I202" s="2">
        <v>0</v>
      </c>
      <c r="J202" s="2">
        <v>0</v>
      </c>
      <c r="K202" s="2">
        <v>1.9230769190414776E-6</v>
      </c>
      <c r="L202" s="2">
        <v>-1.9230769190414776E-6</v>
      </c>
      <c r="M202" s="2">
        <v>0</v>
      </c>
      <c r="N202" s="2">
        <v>0</v>
      </c>
      <c r="O202" s="2">
        <v>0</v>
      </c>
      <c r="P202" s="2">
        <v>0</v>
      </c>
      <c r="Q202" t="s">
        <v>194</v>
      </c>
      <c r="R202" t="s">
        <v>193</v>
      </c>
      <c r="S202" t="s">
        <v>45</v>
      </c>
      <c r="T202" t="s">
        <v>93</v>
      </c>
      <c r="U202" t="s">
        <v>47</v>
      </c>
      <c r="V202" t="s">
        <v>35</v>
      </c>
      <c r="W202" t="s">
        <v>36</v>
      </c>
      <c r="X202" t="s">
        <v>49</v>
      </c>
      <c r="Y202" t="s">
        <v>38</v>
      </c>
      <c r="Z202" t="s">
        <v>51</v>
      </c>
    </row>
    <row r="203" spans="1:26" x14ac:dyDescent="0.4">
      <c r="A203" t="s">
        <v>24</v>
      </c>
      <c r="B203" t="s">
        <v>25</v>
      </c>
      <c r="C203" t="s">
        <v>26</v>
      </c>
      <c r="D203" t="s">
        <v>78</v>
      </c>
      <c r="E203" t="s">
        <v>28</v>
      </c>
      <c r="F203" t="s">
        <v>29</v>
      </c>
      <c r="G203" t="s">
        <v>194</v>
      </c>
      <c r="H203" t="s">
        <v>193</v>
      </c>
      <c r="I203" s="2">
        <v>0</v>
      </c>
      <c r="J203" s="2">
        <v>0</v>
      </c>
      <c r="K203" s="2">
        <v>1.9230769190414776E-6</v>
      </c>
      <c r="L203" s="2">
        <v>-1.9230769190414776E-6</v>
      </c>
      <c r="M203" s="2">
        <v>0</v>
      </c>
      <c r="N203" s="2">
        <v>0</v>
      </c>
      <c r="O203" s="2">
        <v>0</v>
      </c>
      <c r="P203" s="2">
        <v>0</v>
      </c>
      <c r="Q203" t="s">
        <v>194</v>
      </c>
      <c r="R203" t="s">
        <v>193</v>
      </c>
      <c r="S203" t="s">
        <v>45</v>
      </c>
      <c r="T203" t="s">
        <v>81</v>
      </c>
      <c r="U203" t="s">
        <v>47</v>
      </c>
      <c r="V203" t="s">
        <v>35</v>
      </c>
      <c r="W203" t="s">
        <v>36</v>
      </c>
      <c r="X203" t="s">
        <v>49</v>
      </c>
      <c r="Y203" t="s">
        <v>38</v>
      </c>
      <c r="Z203" t="s">
        <v>51</v>
      </c>
    </row>
    <row r="204" spans="1:26" x14ac:dyDescent="0.4">
      <c r="A204" t="s">
        <v>24</v>
      </c>
      <c r="B204" t="s">
        <v>25</v>
      </c>
      <c r="C204" t="s">
        <v>26</v>
      </c>
      <c r="D204" t="s">
        <v>60</v>
      </c>
      <c r="E204" t="s">
        <v>28</v>
      </c>
      <c r="F204" t="s">
        <v>29</v>
      </c>
      <c r="G204" t="s">
        <v>194</v>
      </c>
      <c r="H204" t="s">
        <v>193</v>
      </c>
      <c r="I204" s="2">
        <v>0</v>
      </c>
      <c r="J204" s="2">
        <v>0</v>
      </c>
      <c r="K204" s="2">
        <v>1.9230769190414776E-6</v>
      </c>
      <c r="L204" s="2">
        <v>-1.9230769190414776E-6</v>
      </c>
      <c r="M204" s="2">
        <v>0</v>
      </c>
      <c r="N204" s="2">
        <v>0</v>
      </c>
      <c r="O204" s="2">
        <v>0</v>
      </c>
      <c r="P204" s="2">
        <v>0</v>
      </c>
      <c r="Q204" t="s">
        <v>194</v>
      </c>
      <c r="R204" t="s">
        <v>193</v>
      </c>
      <c r="S204" t="s">
        <v>45</v>
      </c>
      <c r="T204" t="s">
        <v>63</v>
      </c>
      <c r="U204" t="s">
        <v>47</v>
      </c>
      <c r="V204" t="s">
        <v>35</v>
      </c>
      <c r="W204" t="s">
        <v>36</v>
      </c>
      <c r="X204" t="s">
        <v>49</v>
      </c>
      <c r="Y204" t="s">
        <v>38</v>
      </c>
      <c r="Z204" t="s">
        <v>51</v>
      </c>
    </row>
    <row r="205" spans="1:26" x14ac:dyDescent="0.4">
      <c r="A205" t="s">
        <v>24</v>
      </c>
      <c r="B205" t="s">
        <v>25</v>
      </c>
      <c r="C205" t="s">
        <v>26</v>
      </c>
      <c r="D205" t="s">
        <v>108</v>
      </c>
      <c r="E205" t="s">
        <v>28</v>
      </c>
      <c r="F205" t="s">
        <v>29</v>
      </c>
      <c r="G205" t="s">
        <v>194</v>
      </c>
      <c r="H205" t="s">
        <v>193</v>
      </c>
      <c r="I205" s="2">
        <v>0</v>
      </c>
      <c r="J205" s="2">
        <v>0</v>
      </c>
      <c r="K205" s="2">
        <v>1.3461538440395771E-5</v>
      </c>
      <c r="L205" s="2">
        <v>-1.3461538440395771E-5</v>
      </c>
      <c r="M205" s="2">
        <v>0</v>
      </c>
      <c r="N205" s="2">
        <v>0</v>
      </c>
      <c r="O205" s="2">
        <v>0</v>
      </c>
      <c r="P205" s="2">
        <v>0</v>
      </c>
      <c r="Q205" t="s">
        <v>194</v>
      </c>
      <c r="R205" t="s">
        <v>193</v>
      </c>
      <c r="S205" t="s">
        <v>45</v>
      </c>
      <c r="T205" t="s">
        <v>111</v>
      </c>
      <c r="U205" t="s">
        <v>47</v>
      </c>
      <c r="V205" t="s">
        <v>35</v>
      </c>
      <c r="W205" t="s">
        <v>36</v>
      </c>
      <c r="X205" t="s">
        <v>49</v>
      </c>
      <c r="Y205" t="s">
        <v>38</v>
      </c>
      <c r="Z205" t="s">
        <v>51</v>
      </c>
    </row>
    <row r="206" spans="1:26" x14ac:dyDescent="0.4">
      <c r="A206" t="s">
        <v>24</v>
      </c>
      <c r="B206" t="s">
        <v>25</v>
      </c>
      <c r="C206" t="s">
        <v>26</v>
      </c>
      <c r="D206" t="s">
        <v>94</v>
      </c>
      <c r="E206" t="s">
        <v>28</v>
      </c>
      <c r="F206" t="s">
        <v>29</v>
      </c>
      <c r="G206" t="s">
        <v>194</v>
      </c>
      <c r="H206" t="s">
        <v>193</v>
      </c>
      <c r="I206" s="2">
        <v>0</v>
      </c>
      <c r="J206" s="2">
        <v>0</v>
      </c>
      <c r="K206" s="2">
        <v>3.8461538380829552E-6</v>
      </c>
      <c r="L206" s="2">
        <v>-3.8461538380829552E-6</v>
      </c>
      <c r="M206" s="2">
        <v>0</v>
      </c>
      <c r="N206" s="2">
        <v>0</v>
      </c>
      <c r="O206" s="2">
        <v>0</v>
      </c>
      <c r="P206" s="2">
        <v>0</v>
      </c>
      <c r="Q206" t="s">
        <v>194</v>
      </c>
      <c r="R206" t="s">
        <v>193</v>
      </c>
      <c r="S206" t="s">
        <v>45</v>
      </c>
      <c r="T206" t="s">
        <v>95</v>
      </c>
      <c r="U206" t="s">
        <v>47</v>
      </c>
      <c r="V206" t="s">
        <v>35</v>
      </c>
      <c r="W206" t="s">
        <v>36</v>
      </c>
      <c r="X206" t="s">
        <v>49</v>
      </c>
      <c r="Y206" t="s">
        <v>38</v>
      </c>
      <c r="Z206" t="s">
        <v>51</v>
      </c>
    </row>
    <row r="207" spans="1:26" x14ac:dyDescent="0.4">
      <c r="A207" t="s">
        <v>24</v>
      </c>
      <c r="B207" t="s">
        <v>54</v>
      </c>
      <c r="C207" t="s">
        <v>65</v>
      </c>
      <c r="D207" t="s">
        <v>66</v>
      </c>
      <c r="E207" t="s">
        <v>28</v>
      </c>
      <c r="F207" t="s">
        <v>29</v>
      </c>
      <c r="G207" t="s">
        <v>194</v>
      </c>
      <c r="H207" t="s">
        <v>193</v>
      </c>
      <c r="I207" s="2">
        <v>0</v>
      </c>
      <c r="J207" s="2">
        <v>0</v>
      </c>
      <c r="K207" s="2">
        <v>1.9230769190414776E-6</v>
      </c>
      <c r="L207" s="2">
        <v>-1.9230769190414776E-6</v>
      </c>
      <c r="M207" s="2">
        <v>0</v>
      </c>
      <c r="N207" s="2">
        <v>0</v>
      </c>
      <c r="O207" s="2">
        <v>0</v>
      </c>
      <c r="P207" s="2">
        <v>0</v>
      </c>
      <c r="Q207" t="s">
        <v>194</v>
      </c>
      <c r="R207" t="s">
        <v>193</v>
      </c>
      <c r="S207" t="s">
        <v>45</v>
      </c>
      <c r="T207" t="s">
        <v>67</v>
      </c>
      <c r="U207" t="s">
        <v>47</v>
      </c>
      <c r="V207" t="s">
        <v>35</v>
      </c>
      <c r="W207" t="s">
        <v>58</v>
      </c>
      <c r="X207" t="s">
        <v>49</v>
      </c>
      <c r="Y207" t="s">
        <v>68</v>
      </c>
      <c r="Z207" t="s">
        <v>51</v>
      </c>
    </row>
    <row r="208" spans="1:26" x14ac:dyDescent="0.4">
      <c r="A208" t="s">
        <v>24</v>
      </c>
      <c r="B208" t="s">
        <v>54</v>
      </c>
      <c r="C208" t="s">
        <v>55</v>
      </c>
      <c r="D208" t="s">
        <v>56</v>
      </c>
      <c r="E208" t="s">
        <v>28</v>
      </c>
      <c r="F208" t="s">
        <v>29</v>
      </c>
      <c r="G208" t="s">
        <v>194</v>
      </c>
      <c r="H208" t="s">
        <v>193</v>
      </c>
      <c r="I208" s="2">
        <v>0</v>
      </c>
      <c r="J208" s="2">
        <v>0</v>
      </c>
      <c r="K208" s="2">
        <v>3.8461538380829552E-6</v>
      </c>
      <c r="L208" s="2">
        <v>-3.8461538380829552E-6</v>
      </c>
      <c r="M208" s="2">
        <v>0</v>
      </c>
      <c r="N208" s="2">
        <v>0</v>
      </c>
      <c r="O208" s="2">
        <v>0</v>
      </c>
      <c r="P208" s="2">
        <v>0</v>
      </c>
      <c r="Q208" t="s">
        <v>194</v>
      </c>
      <c r="R208" t="s">
        <v>193</v>
      </c>
      <c r="S208" t="s">
        <v>45</v>
      </c>
      <c r="T208" t="s">
        <v>57</v>
      </c>
      <c r="U208" t="s">
        <v>47</v>
      </c>
      <c r="V208" t="s">
        <v>35</v>
      </c>
      <c r="W208" t="s">
        <v>58</v>
      </c>
      <c r="X208" t="s">
        <v>49</v>
      </c>
      <c r="Y208" t="s">
        <v>59</v>
      </c>
      <c r="Z208" t="s">
        <v>51</v>
      </c>
    </row>
    <row r="209" spans="1:26" x14ac:dyDescent="0.4">
      <c r="A209" t="s">
        <v>24</v>
      </c>
      <c r="B209" t="s">
        <v>54</v>
      </c>
      <c r="C209" t="s">
        <v>55</v>
      </c>
      <c r="D209" t="s">
        <v>88</v>
      </c>
      <c r="E209" t="s">
        <v>28</v>
      </c>
      <c r="F209" t="s">
        <v>29</v>
      </c>
      <c r="G209" t="s">
        <v>194</v>
      </c>
      <c r="H209" t="s">
        <v>193</v>
      </c>
      <c r="I209" s="2">
        <v>0</v>
      </c>
      <c r="J209" s="2">
        <v>0</v>
      </c>
      <c r="K209" s="2">
        <v>1.1538461514248866E-5</v>
      </c>
      <c r="L209" s="2">
        <v>-1.1538461514248866E-5</v>
      </c>
      <c r="M209" s="2">
        <v>0</v>
      </c>
      <c r="N209" s="2">
        <v>0</v>
      </c>
      <c r="O209" s="2">
        <v>0</v>
      </c>
      <c r="P209" s="2">
        <v>0</v>
      </c>
      <c r="Q209" t="s">
        <v>194</v>
      </c>
      <c r="R209" t="s">
        <v>193</v>
      </c>
      <c r="S209" t="s">
        <v>45</v>
      </c>
      <c r="T209" t="s">
        <v>89</v>
      </c>
      <c r="U209" t="s">
        <v>47</v>
      </c>
      <c r="V209" t="s">
        <v>35</v>
      </c>
      <c r="W209" t="s">
        <v>58</v>
      </c>
      <c r="X209" t="s">
        <v>49</v>
      </c>
      <c r="Y209" t="s">
        <v>59</v>
      </c>
      <c r="Z209" t="s">
        <v>51</v>
      </c>
    </row>
    <row r="210" spans="1:26" x14ac:dyDescent="0.4">
      <c r="A210" t="s">
        <v>24</v>
      </c>
      <c r="B210" t="s">
        <v>54</v>
      </c>
      <c r="C210" t="s">
        <v>55</v>
      </c>
      <c r="D210" t="s">
        <v>69</v>
      </c>
      <c r="E210" t="s">
        <v>28</v>
      </c>
      <c r="F210" t="s">
        <v>29</v>
      </c>
      <c r="G210" t="s">
        <v>194</v>
      </c>
      <c r="H210" t="s">
        <v>193</v>
      </c>
      <c r="I210" s="2">
        <v>0</v>
      </c>
      <c r="J210" s="2">
        <v>0</v>
      </c>
      <c r="K210" s="2">
        <v>1.9230769190414776E-6</v>
      </c>
      <c r="L210" s="2">
        <v>-1.9230769190414776E-6</v>
      </c>
      <c r="M210" s="2">
        <v>0</v>
      </c>
      <c r="N210" s="2">
        <v>0</v>
      </c>
      <c r="O210" s="2">
        <v>0</v>
      </c>
      <c r="P210" s="2">
        <v>0</v>
      </c>
      <c r="Q210" t="s">
        <v>194</v>
      </c>
      <c r="R210" t="s">
        <v>193</v>
      </c>
      <c r="S210" t="s">
        <v>45</v>
      </c>
      <c r="T210" t="s">
        <v>70</v>
      </c>
      <c r="U210" t="s">
        <v>47</v>
      </c>
      <c r="V210" t="s">
        <v>35</v>
      </c>
      <c r="W210" t="s">
        <v>58</v>
      </c>
      <c r="X210" t="s">
        <v>49</v>
      </c>
      <c r="Y210" t="s">
        <v>59</v>
      </c>
      <c r="Z210" t="s">
        <v>51</v>
      </c>
    </row>
    <row r="211" spans="1:26" x14ac:dyDescent="0.4">
      <c r="A211" t="s">
        <v>24</v>
      </c>
      <c r="B211" t="s">
        <v>54</v>
      </c>
      <c r="C211" t="s">
        <v>65</v>
      </c>
      <c r="D211" t="s">
        <v>101</v>
      </c>
      <c r="E211" t="s">
        <v>28</v>
      </c>
      <c r="F211" t="s">
        <v>29</v>
      </c>
      <c r="G211" t="s">
        <v>194</v>
      </c>
      <c r="H211" t="s">
        <v>193</v>
      </c>
      <c r="I211" s="2">
        <v>0</v>
      </c>
      <c r="J211" s="2">
        <v>0</v>
      </c>
      <c r="K211" s="2">
        <v>5.7692307535717191E-6</v>
      </c>
      <c r="L211" s="2">
        <v>-5.7692307535717191E-6</v>
      </c>
      <c r="M211" s="2">
        <v>0</v>
      </c>
      <c r="N211" s="2">
        <v>0</v>
      </c>
      <c r="O211" s="2">
        <v>0</v>
      </c>
      <c r="P211" s="2">
        <v>0</v>
      </c>
      <c r="Q211" t="s">
        <v>194</v>
      </c>
      <c r="R211" t="s">
        <v>193</v>
      </c>
      <c r="S211" t="s">
        <v>45</v>
      </c>
      <c r="T211" t="s">
        <v>102</v>
      </c>
      <c r="U211" t="s">
        <v>47</v>
      </c>
      <c r="V211" t="s">
        <v>35</v>
      </c>
      <c r="W211" t="s">
        <v>58</v>
      </c>
      <c r="X211" t="s">
        <v>49</v>
      </c>
      <c r="Y211" t="s">
        <v>68</v>
      </c>
      <c r="Z211" t="s">
        <v>51</v>
      </c>
    </row>
    <row r="212" spans="1:26" x14ac:dyDescent="0.4">
      <c r="A212" t="s">
        <v>24</v>
      </c>
      <c r="B212" t="s">
        <v>140</v>
      </c>
      <c r="C212" t="s">
        <v>141</v>
      </c>
      <c r="D212" t="s">
        <v>142</v>
      </c>
      <c r="E212" t="s">
        <v>28</v>
      </c>
      <c r="F212" t="s">
        <v>29</v>
      </c>
      <c r="G212" t="s">
        <v>143</v>
      </c>
      <c r="H212" t="s">
        <v>144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-255364.24</v>
      </c>
      <c r="P212" s="2">
        <v>-255364.24</v>
      </c>
      <c r="Q212" t="s">
        <v>143</v>
      </c>
      <c r="R212" t="s">
        <v>144</v>
      </c>
      <c r="S212" t="s">
        <v>145</v>
      </c>
      <c r="T212" t="s">
        <v>146</v>
      </c>
      <c r="U212" t="s">
        <v>47</v>
      </c>
      <c r="V212" t="s">
        <v>35</v>
      </c>
      <c r="W212" t="s">
        <v>147</v>
      </c>
      <c r="X212" t="s">
        <v>148</v>
      </c>
      <c r="Y212" t="s">
        <v>149</v>
      </c>
      <c r="Z212" t="s">
        <v>51</v>
      </c>
    </row>
    <row r="213" spans="1:26" x14ac:dyDescent="0.4">
      <c r="A213" t="s">
        <v>24</v>
      </c>
      <c r="B213" t="s">
        <v>25</v>
      </c>
      <c r="C213" t="s">
        <v>26</v>
      </c>
      <c r="D213" t="s">
        <v>108</v>
      </c>
      <c r="E213" t="s">
        <v>28</v>
      </c>
      <c r="F213" t="s">
        <v>29</v>
      </c>
      <c r="G213" t="s">
        <v>150</v>
      </c>
      <c r="H213" t="s">
        <v>151</v>
      </c>
      <c r="I213" s="2">
        <v>-2150000.0000000005</v>
      </c>
      <c r="J213" s="2">
        <v>-2150000.0000000005</v>
      </c>
      <c r="K213" s="2">
        <v>-1923671.74</v>
      </c>
      <c r="L213" s="2">
        <v>-226328.26000000047</v>
      </c>
      <c r="M213" s="2">
        <v>0</v>
      </c>
      <c r="N213" s="2">
        <v>0</v>
      </c>
      <c r="O213" s="2">
        <v>0</v>
      </c>
      <c r="P213" s="2">
        <v>0</v>
      </c>
      <c r="Q213" t="s">
        <v>150</v>
      </c>
      <c r="R213" t="s">
        <v>151</v>
      </c>
      <c r="S213" t="s">
        <v>112</v>
      </c>
      <c r="T213" t="s">
        <v>111</v>
      </c>
      <c r="U213" t="s">
        <v>47</v>
      </c>
      <c r="V213" t="s">
        <v>35</v>
      </c>
      <c r="W213" t="s">
        <v>36</v>
      </c>
      <c r="X213" t="s">
        <v>113</v>
      </c>
      <c r="Y213" t="s">
        <v>38</v>
      </c>
      <c r="Z213" t="s">
        <v>51</v>
      </c>
    </row>
    <row r="214" spans="1:26" x14ac:dyDescent="0.4">
      <c r="A214" t="s">
        <v>24</v>
      </c>
      <c r="B214" t="s">
        <v>30</v>
      </c>
      <c r="C214" t="s">
        <v>30</v>
      </c>
      <c r="D214" t="s">
        <v>30</v>
      </c>
      <c r="E214" t="s">
        <v>73</v>
      </c>
      <c r="F214" t="s">
        <v>29</v>
      </c>
      <c r="G214" t="s">
        <v>150</v>
      </c>
      <c r="H214" t="s">
        <v>151</v>
      </c>
      <c r="I214" s="2">
        <v>-500000</v>
      </c>
      <c r="J214" s="2">
        <v>-500000</v>
      </c>
      <c r="K214" s="2">
        <v>-207669</v>
      </c>
      <c r="L214" s="2">
        <v>-292331</v>
      </c>
      <c r="M214" s="2">
        <v>0</v>
      </c>
      <c r="N214" s="2">
        <v>0</v>
      </c>
      <c r="O214" s="2">
        <v>0</v>
      </c>
      <c r="P214" s="2">
        <v>0</v>
      </c>
      <c r="Q214" t="s">
        <v>150</v>
      </c>
      <c r="R214" t="s">
        <v>151</v>
      </c>
      <c r="S214" t="s">
        <v>112</v>
      </c>
      <c r="T214" t="s">
        <v>30</v>
      </c>
      <c r="U214" t="s">
        <v>76</v>
      </c>
      <c r="V214" t="s">
        <v>35</v>
      </c>
      <c r="W214" t="s">
        <v>30</v>
      </c>
      <c r="X214" t="s">
        <v>113</v>
      </c>
      <c r="Y214" t="s">
        <v>30</v>
      </c>
      <c r="Z214" t="s">
        <v>77</v>
      </c>
    </row>
    <row r="215" spans="1:26" x14ac:dyDescent="0.4">
      <c r="A215" t="s">
        <v>24</v>
      </c>
      <c r="B215" t="s">
        <v>25</v>
      </c>
      <c r="C215" t="s">
        <v>26</v>
      </c>
      <c r="D215" t="s">
        <v>108</v>
      </c>
      <c r="E215" t="s">
        <v>28</v>
      </c>
      <c r="F215" t="s">
        <v>29</v>
      </c>
      <c r="G215" t="s">
        <v>150</v>
      </c>
      <c r="H215" t="s">
        <v>151</v>
      </c>
      <c r="I215" s="2">
        <v>-300000</v>
      </c>
      <c r="J215" s="2">
        <v>-300000</v>
      </c>
      <c r="K215" s="2">
        <v>-360000</v>
      </c>
      <c r="L215" s="2">
        <v>60000</v>
      </c>
      <c r="M215" s="2">
        <v>0</v>
      </c>
      <c r="N215" s="2">
        <v>0</v>
      </c>
      <c r="O215" s="2">
        <v>0</v>
      </c>
      <c r="P215" s="2">
        <v>0</v>
      </c>
      <c r="Q215" t="s">
        <v>150</v>
      </c>
      <c r="R215" t="s">
        <v>151</v>
      </c>
      <c r="S215" t="s">
        <v>45</v>
      </c>
      <c r="T215" t="s">
        <v>111</v>
      </c>
      <c r="U215" t="s">
        <v>82</v>
      </c>
      <c r="V215" t="s">
        <v>35</v>
      </c>
      <c r="W215" t="s">
        <v>36</v>
      </c>
      <c r="X215" t="s">
        <v>49</v>
      </c>
      <c r="Y215" t="s">
        <v>38</v>
      </c>
      <c r="Z215" t="s">
        <v>83</v>
      </c>
    </row>
    <row r="216" spans="1:26" x14ac:dyDescent="0.4">
      <c r="A216" t="s">
        <v>24</v>
      </c>
      <c r="B216" t="s">
        <v>25</v>
      </c>
      <c r="C216" t="s">
        <v>26</v>
      </c>
      <c r="D216" t="s">
        <v>108</v>
      </c>
      <c r="E216" t="s">
        <v>28</v>
      </c>
      <c r="F216" t="s">
        <v>29</v>
      </c>
      <c r="G216" t="s">
        <v>150</v>
      </c>
      <c r="H216" t="s">
        <v>151</v>
      </c>
      <c r="I216" s="2">
        <v>0</v>
      </c>
      <c r="J216" s="2">
        <v>0</v>
      </c>
      <c r="K216" s="2">
        <v>-226213.86000000002</v>
      </c>
      <c r="L216" s="2">
        <v>226213.86000000002</v>
      </c>
      <c r="M216" s="2">
        <v>0</v>
      </c>
      <c r="N216" s="2">
        <v>0</v>
      </c>
      <c r="O216" s="2">
        <v>0</v>
      </c>
      <c r="P216" s="2">
        <v>0</v>
      </c>
      <c r="Q216" t="s">
        <v>150</v>
      </c>
      <c r="R216" t="s">
        <v>151</v>
      </c>
      <c r="S216" t="s">
        <v>112</v>
      </c>
      <c r="T216" t="s">
        <v>111</v>
      </c>
      <c r="U216" t="s">
        <v>34</v>
      </c>
      <c r="V216" t="s">
        <v>35</v>
      </c>
      <c r="W216" t="s">
        <v>36</v>
      </c>
      <c r="X216" t="s">
        <v>113</v>
      </c>
      <c r="Y216" t="s">
        <v>38</v>
      </c>
      <c r="Z216" t="s">
        <v>39</v>
      </c>
    </row>
    <row r="217" spans="1:26" x14ac:dyDescent="0.4">
      <c r="A217" t="s">
        <v>24</v>
      </c>
      <c r="B217" t="s">
        <v>25</v>
      </c>
      <c r="C217" t="s">
        <v>26</v>
      </c>
      <c r="D217" t="s">
        <v>108</v>
      </c>
      <c r="E217" t="s">
        <v>28</v>
      </c>
      <c r="F217" t="s">
        <v>29</v>
      </c>
      <c r="G217" t="s">
        <v>150</v>
      </c>
      <c r="H217" t="s">
        <v>151</v>
      </c>
      <c r="I217" s="2">
        <v>-73110</v>
      </c>
      <c r="J217" s="2">
        <v>-73110</v>
      </c>
      <c r="K217" s="2">
        <v>-3056</v>
      </c>
      <c r="L217" s="2">
        <v>-70054</v>
      </c>
      <c r="M217" s="2">
        <v>0</v>
      </c>
      <c r="N217" s="2">
        <v>0</v>
      </c>
      <c r="O217" s="2">
        <v>0</v>
      </c>
      <c r="P217" s="2">
        <v>0</v>
      </c>
      <c r="Q217" t="s">
        <v>150</v>
      </c>
      <c r="R217" t="s">
        <v>151</v>
      </c>
      <c r="S217" t="s">
        <v>45</v>
      </c>
      <c r="T217" t="s">
        <v>111</v>
      </c>
      <c r="U217" t="s">
        <v>47</v>
      </c>
      <c r="V217" t="s">
        <v>35</v>
      </c>
      <c r="W217" t="s">
        <v>36</v>
      </c>
      <c r="X217" t="s">
        <v>49</v>
      </c>
      <c r="Y217" t="s">
        <v>38</v>
      </c>
      <c r="Z217" t="s">
        <v>51</v>
      </c>
    </row>
    <row r="218" spans="1:26" x14ac:dyDescent="0.4">
      <c r="A218" t="s">
        <v>24</v>
      </c>
      <c r="B218" t="s">
        <v>25</v>
      </c>
      <c r="C218" t="s">
        <v>26</v>
      </c>
      <c r="D218" t="s">
        <v>108</v>
      </c>
      <c r="E218" t="s">
        <v>28</v>
      </c>
      <c r="F218" t="s">
        <v>29</v>
      </c>
      <c r="G218" t="s">
        <v>150</v>
      </c>
      <c r="H218" t="s">
        <v>151</v>
      </c>
      <c r="I218" s="2">
        <v>0</v>
      </c>
      <c r="J218" s="2">
        <v>0</v>
      </c>
      <c r="K218" s="2">
        <v>-10035</v>
      </c>
      <c r="L218" s="2">
        <v>10035</v>
      </c>
      <c r="M218" s="2">
        <v>0</v>
      </c>
      <c r="N218" s="2">
        <v>0</v>
      </c>
      <c r="O218" s="2">
        <v>0</v>
      </c>
      <c r="P218" s="2">
        <v>0</v>
      </c>
      <c r="Q218" t="s">
        <v>150</v>
      </c>
      <c r="R218" t="s">
        <v>151</v>
      </c>
      <c r="S218" t="s">
        <v>45</v>
      </c>
      <c r="T218" t="s">
        <v>111</v>
      </c>
      <c r="U218" t="s">
        <v>34</v>
      </c>
      <c r="V218" t="s">
        <v>35</v>
      </c>
      <c r="W218" t="s">
        <v>36</v>
      </c>
      <c r="X218" t="s">
        <v>49</v>
      </c>
      <c r="Y218" t="s">
        <v>38</v>
      </c>
      <c r="Z218" t="s">
        <v>39</v>
      </c>
    </row>
    <row r="219" spans="1:26" x14ac:dyDescent="0.4">
      <c r="A219" t="s">
        <v>24</v>
      </c>
      <c r="B219" t="s">
        <v>25</v>
      </c>
      <c r="C219" t="s">
        <v>26</v>
      </c>
      <c r="D219" t="s">
        <v>78</v>
      </c>
      <c r="E219" t="s">
        <v>28</v>
      </c>
      <c r="F219" t="s">
        <v>29</v>
      </c>
      <c r="G219" t="s">
        <v>152</v>
      </c>
      <c r="H219" t="s">
        <v>153</v>
      </c>
      <c r="I219" s="2">
        <v>-44420</v>
      </c>
      <c r="J219" s="2">
        <v>-44420</v>
      </c>
      <c r="K219" s="2">
        <v>-44400</v>
      </c>
      <c r="L219" s="2">
        <v>-20</v>
      </c>
      <c r="M219" s="2">
        <v>0</v>
      </c>
      <c r="N219" s="2">
        <v>0</v>
      </c>
      <c r="O219" s="2">
        <v>0</v>
      </c>
      <c r="P219" s="2">
        <v>0</v>
      </c>
      <c r="Q219" t="s">
        <v>152</v>
      </c>
      <c r="R219" t="s">
        <v>153</v>
      </c>
      <c r="S219" t="s">
        <v>90</v>
      </c>
      <c r="T219" t="s">
        <v>81</v>
      </c>
      <c r="U219" t="s">
        <v>47</v>
      </c>
      <c r="V219" t="s">
        <v>35</v>
      </c>
      <c r="W219" t="s">
        <v>36</v>
      </c>
      <c r="X219" t="s">
        <v>91</v>
      </c>
      <c r="Y219" t="s">
        <v>38</v>
      </c>
      <c r="Z219" t="s">
        <v>51</v>
      </c>
    </row>
    <row r="220" spans="1:26" x14ac:dyDescent="0.4">
      <c r="A220" t="s">
        <v>24</v>
      </c>
      <c r="B220" t="s">
        <v>25</v>
      </c>
      <c r="C220" t="s">
        <v>26</v>
      </c>
      <c r="D220" t="s">
        <v>27</v>
      </c>
      <c r="E220" t="s">
        <v>28</v>
      </c>
      <c r="F220" t="s">
        <v>29</v>
      </c>
      <c r="G220" t="s">
        <v>152</v>
      </c>
      <c r="H220" t="s">
        <v>153</v>
      </c>
      <c r="I220" s="2">
        <v>0</v>
      </c>
      <c r="J220" s="2">
        <v>0</v>
      </c>
      <c r="K220" s="2">
        <v>-784.37189500000011</v>
      </c>
      <c r="L220" s="2">
        <v>784.37189500000011</v>
      </c>
      <c r="M220" s="2">
        <v>0</v>
      </c>
      <c r="N220" s="2">
        <v>0</v>
      </c>
      <c r="O220" s="2">
        <v>0</v>
      </c>
      <c r="P220" s="2">
        <v>0</v>
      </c>
      <c r="Q220" t="s">
        <v>152</v>
      </c>
      <c r="R220" t="s">
        <v>153</v>
      </c>
      <c r="S220" t="s">
        <v>90</v>
      </c>
      <c r="T220" t="s">
        <v>33</v>
      </c>
      <c r="U220" t="s">
        <v>47</v>
      </c>
      <c r="V220" t="s">
        <v>35</v>
      </c>
      <c r="W220" t="s">
        <v>36</v>
      </c>
      <c r="X220" t="s">
        <v>91</v>
      </c>
      <c r="Y220" t="s">
        <v>38</v>
      </c>
      <c r="Z220" t="s">
        <v>51</v>
      </c>
    </row>
    <row r="221" spans="1:26" x14ac:dyDescent="0.4">
      <c r="A221" t="s">
        <v>24</v>
      </c>
      <c r="B221" t="s">
        <v>25</v>
      </c>
      <c r="C221" t="s">
        <v>26</v>
      </c>
      <c r="D221" t="s">
        <v>27</v>
      </c>
      <c r="E221" t="s">
        <v>28</v>
      </c>
      <c r="F221" t="s">
        <v>29</v>
      </c>
      <c r="G221" t="s">
        <v>152</v>
      </c>
      <c r="H221" t="s">
        <v>153</v>
      </c>
      <c r="I221" s="2">
        <v>-38582</v>
      </c>
      <c r="J221" s="2">
        <v>-38582</v>
      </c>
      <c r="K221" s="2">
        <v>-37796.112191</v>
      </c>
      <c r="L221" s="2">
        <v>-785.88780899999983</v>
      </c>
      <c r="M221" s="2">
        <v>0</v>
      </c>
      <c r="N221" s="2">
        <v>0</v>
      </c>
      <c r="O221" s="2">
        <v>0</v>
      </c>
      <c r="P221" s="2">
        <v>0</v>
      </c>
      <c r="Q221" t="s">
        <v>152</v>
      </c>
      <c r="R221" t="s">
        <v>153</v>
      </c>
      <c r="S221" t="s">
        <v>90</v>
      </c>
      <c r="T221" t="s">
        <v>33</v>
      </c>
      <c r="U221" t="s">
        <v>34</v>
      </c>
      <c r="V221" t="s">
        <v>35</v>
      </c>
      <c r="W221" t="s">
        <v>36</v>
      </c>
      <c r="X221" t="s">
        <v>91</v>
      </c>
      <c r="Y221" t="s">
        <v>38</v>
      </c>
      <c r="Z221" t="s">
        <v>39</v>
      </c>
    </row>
    <row r="222" spans="1:26" x14ac:dyDescent="0.4">
      <c r="A222" t="s">
        <v>24</v>
      </c>
      <c r="B222" t="s">
        <v>25</v>
      </c>
      <c r="C222" t="s">
        <v>26</v>
      </c>
      <c r="D222" t="s">
        <v>27</v>
      </c>
      <c r="E222" t="s">
        <v>28</v>
      </c>
      <c r="F222" t="s">
        <v>29</v>
      </c>
      <c r="G222" t="s">
        <v>152</v>
      </c>
      <c r="H222" t="s">
        <v>153</v>
      </c>
      <c r="I222" s="2">
        <v>-49226</v>
      </c>
      <c r="J222" s="2">
        <v>-49226</v>
      </c>
      <c r="K222" s="2">
        <v>-49032.65</v>
      </c>
      <c r="L222" s="2">
        <v>-193.34999999999854</v>
      </c>
      <c r="M222" s="2">
        <v>0</v>
      </c>
      <c r="N222" s="2">
        <v>0</v>
      </c>
      <c r="O222" s="2">
        <v>0</v>
      </c>
      <c r="P222" s="2">
        <v>0</v>
      </c>
      <c r="Q222" t="s">
        <v>152</v>
      </c>
      <c r="R222" t="s">
        <v>153</v>
      </c>
      <c r="S222" t="s">
        <v>32</v>
      </c>
      <c r="T222" t="s">
        <v>33</v>
      </c>
      <c r="U222" t="s">
        <v>47</v>
      </c>
      <c r="V222" t="s">
        <v>35</v>
      </c>
      <c r="W222" t="s">
        <v>36</v>
      </c>
      <c r="X222" t="s">
        <v>37</v>
      </c>
      <c r="Y222" t="s">
        <v>38</v>
      </c>
      <c r="Z222" t="s">
        <v>51</v>
      </c>
    </row>
    <row r="223" spans="1:26" x14ac:dyDescent="0.4">
      <c r="A223" t="s">
        <v>24</v>
      </c>
      <c r="B223" t="s">
        <v>25</v>
      </c>
      <c r="C223" t="s">
        <v>26</v>
      </c>
      <c r="D223" t="s">
        <v>60</v>
      </c>
      <c r="E223" t="s">
        <v>28</v>
      </c>
      <c r="F223" t="s">
        <v>29</v>
      </c>
      <c r="G223" t="s">
        <v>152</v>
      </c>
      <c r="H223" t="s">
        <v>153</v>
      </c>
      <c r="I223" s="2">
        <v>-348.41</v>
      </c>
      <c r="J223" s="2">
        <v>-348.41</v>
      </c>
      <c r="K223" s="2">
        <v>-348.40999996565495</v>
      </c>
      <c r="L223" s="2">
        <v>-3.4345021049375646E-8</v>
      </c>
      <c r="M223" s="2">
        <v>0</v>
      </c>
      <c r="N223" s="2">
        <v>0</v>
      </c>
      <c r="O223" s="2">
        <v>0</v>
      </c>
      <c r="P223" s="2">
        <v>0</v>
      </c>
      <c r="Q223" t="s">
        <v>152</v>
      </c>
      <c r="R223" t="s">
        <v>153</v>
      </c>
      <c r="S223" t="s">
        <v>32</v>
      </c>
      <c r="T223" t="s">
        <v>63</v>
      </c>
      <c r="U223" t="s">
        <v>34</v>
      </c>
      <c r="V223" t="s">
        <v>35</v>
      </c>
      <c r="W223" t="s">
        <v>36</v>
      </c>
      <c r="X223" t="s">
        <v>37</v>
      </c>
      <c r="Y223" t="s">
        <v>38</v>
      </c>
      <c r="Z223" t="s">
        <v>39</v>
      </c>
    </row>
    <row r="224" spans="1:26" x14ac:dyDescent="0.4">
      <c r="A224" t="s">
        <v>24</v>
      </c>
      <c r="B224" t="s">
        <v>25</v>
      </c>
      <c r="C224" t="s">
        <v>26</v>
      </c>
      <c r="D224" t="s">
        <v>108</v>
      </c>
      <c r="E224" t="s">
        <v>28</v>
      </c>
      <c r="F224" t="s">
        <v>29</v>
      </c>
      <c r="G224" t="s">
        <v>152</v>
      </c>
      <c r="H224" t="s">
        <v>153</v>
      </c>
      <c r="I224" s="2">
        <v>0</v>
      </c>
      <c r="J224" s="2">
        <v>0</v>
      </c>
      <c r="K224" s="2">
        <v>-22.678104999999999</v>
      </c>
      <c r="L224" s="2">
        <v>22.678104999999999</v>
      </c>
      <c r="M224" s="2">
        <v>0</v>
      </c>
      <c r="N224" s="2">
        <v>0</v>
      </c>
      <c r="O224" s="2">
        <v>0</v>
      </c>
      <c r="P224" s="2">
        <v>0</v>
      </c>
      <c r="Q224" t="s">
        <v>152</v>
      </c>
      <c r="R224" t="s">
        <v>153</v>
      </c>
      <c r="S224" t="s">
        <v>90</v>
      </c>
      <c r="T224" t="s">
        <v>111</v>
      </c>
      <c r="U224" t="s">
        <v>47</v>
      </c>
      <c r="V224" t="s">
        <v>35</v>
      </c>
      <c r="W224" t="s">
        <v>36</v>
      </c>
      <c r="X224" t="s">
        <v>91</v>
      </c>
      <c r="Y224" t="s">
        <v>38</v>
      </c>
      <c r="Z224" t="s">
        <v>51</v>
      </c>
    </row>
    <row r="225" spans="1:26" x14ac:dyDescent="0.4">
      <c r="A225" t="s">
        <v>24</v>
      </c>
      <c r="B225" t="s">
        <v>25</v>
      </c>
      <c r="C225" t="s">
        <v>26</v>
      </c>
      <c r="D225" t="s">
        <v>108</v>
      </c>
      <c r="E225" t="s">
        <v>28</v>
      </c>
      <c r="F225" t="s">
        <v>29</v>
      </c>
      <c r="G225" t="s">
        <v>152</v>
      </c>
      <c r="H225" t="s">
        <v>153</v>
      </c>
      <c r="I225" s="2">
        <v>-20000</v>
      </c>
      <c r="J225" s="2">
        <v>-20000</v>
      </c>
      <c r="K225" s="2">
        <v>-19958.577809000002</v>
      </c>
      <c r="L225" s="2">
        <v>-41.422190999997838</v>
      </c>
      <c r="M225" s="2">
        <v>0</v>
      </c>
      <c r="N225" s="2">
        <v>0</v>
      </c>
      <c r="O225" s="2">
        <v>0</v>
      </c>
      <c r="P225" s="2">
        <v>0</v>
      </c>
      <c r="Q225" t="s">
        <v>152</v>
      </c>
      <c r="R225" t="s">
        <v>153</v>
      </c>
      <c r="S225" t="s">
        <v>90</v>
      </c>
      <c r="T225" t="s">
        <v>111</v>
      </c>
      <c r="U225" t="s">
        <v>34</v>
      </c>
      <c r="V225" t="s">
        <v>35</v>
      </c>
      <c r="W225" t="s">
        <v>36</v>
      </c>
      <c r="X225" t="s">
        <v>91</v>
      </c>
      <c r="Y225" t="s">
        <v>38</v>
      </c>
      <c r="Z225" t="s">
        <v>39</v>
      </c>
    </row>
    <row r="226" spans="1:26" x14ac:dyDescent="0.4">
      <c r="A226" t="s">
        <v>24</v>
      </c>
      <c r="B226" t="s">
        <v>25</v>
      </c>
      <c r="C226" t="s">
        <v>26</v>
      </c>
      <c r="D226" t="s">
        <v>108</v>
      </c>
      <c r="E226" t="s">
        <v>28</v>
      </c>
      <c r="F226" t="s">
        <v>29</v>
      </c>
      <c r="G226" t="s">
        <v>152</v>
      </c>
      <c r="H226" t="s">
        <v>153</v>
      </c>
      <c r="I226" s="2">
        <v>-404061.9999</v>
      </c>
      <c r="J226" s="2">
        <v>-404061.9999</v>
      </c>
      <c r="K226" s="2">
        <v>-175189.37</v>
      </c>
      <c r="L226" s="2">
        <v>-228872.62990000003</v>
      </c>
      <c r="M226" s="2">
        <v>0</v>
      </c>
      <c r="N226" s="2">
        <v>0</v>
      </c>
      <c r="O226" s="2">
        <v>0</v>
      </c>
      <c r="P226" s="2">
        <v>0</v>
      </c>
      <c r="Q226" t="s">
        <v>152</v>
      </c>
      <c r="R226" t="s">
        <v>153</v>
      </c>
      <c r="S226" t="s">
        <v>45</v>
      </c>
      <c r="T226" t="s">
        <v>111</v>
      </c>
      <c r="U226" t="s">
        <v>82</v>
      </c>
      <c r="V226" t="s">
        <v>35</v>
      </c>
      <c r="W226" t="s">
        <v>36</v>
      </c>
      <c r="X226" t="s">
        <v>49</v>
      </c>
      <c r="Y226" t="s">
        <v>38</v>
      </c>
      <c r="Z226" t="s">
        <v>83</v>
      </c>
    </row>
    <row r="227" spans="1:26" x14ac:dyDescent="0.4">
      <c r="A227" t="s">
        <v>24</v>
      </c>
      <c r="B227" t="s">
        <v>25</v>
      </c>
      <c r="C227" t="s">
        <v>26</v>
      </c>
      <c r="D227" t="s">
        <v>94</v>
      </c>
      <c r="E227" t="s">
        <v>28</v>
      </c>
      <c r="F227" t="s">
        <v>29</v>
      </c>
      <c r="G227" t="s">
        <v>152</v>
      </c>
      <c r="H227" t="s">
        <v>153</v>
      </c>
      <c r="I227" s="2">
        <v>-417313.26</v>
      </c>
      <c r="J227" s="2">
        <v>-417313.26</v>
      </c>
      <c r="K227" s="2">
        <v>-417313.26164277992</v>
      </c>
      <c r="L227" s="2">
        <v>1.6427798982476816E-3</v>
      </c>
      <c r="M227" s="2">
        <v>0</v>
      </c>
      <c r="N227" s="2">
        <v>0</v>
      </c>
      <c r="O227" s="2">
        <v>0</v>
      </c>
      <c r="P227" s="2">
        <v>0</v>
      </c>
      <c r="Q227" t="s">
        <v>152</v>
      </c>
      <c r="R227" t="s">
        <v>153</v>
      </c>
      <c r="S227" t="s">
        <v>32</v>
      </c>
      <c r="T227" t="s">
        <v>95</v>
      </c>
      <c r="U227" t="s">
        <v>34</v>
      </c>
      <c r="V227" t="s">
        <v>35</v>
      </c>
      <c r="W227" t="s">
        <v>36</v>
      </c>
      <c r="X227" t="s">
        <v>37</v>
      </c>
      <c r="Y227" t="s">
        <v>38</v>
      </c>
      <c r="Z227" t="s">
        <v>39</v>
      </c>
    </row>
    <row r="228" spans="1:26" x14ac:dyDescent="0.4">
      <c r="A228" t="s">
        <v>24</v>
      </c>
      <c r="B228" t="s">
        <v>25</v>
      </c>
      <c r="C228" t="s">
        <v>26</v>
      </c>
      <c r="D228" t="s">
        <v>94</v>
      </c>
      <c r="E228" t="s">
        <v>28</v>
      </c>
      <c r="F228" t="s">
        <v>29</v>
      </c>
      <c r="G228" t="s">
        <v>152</v>
      </c>
      <c r="H228" t="s">
        <v>153</v>
      </c>
      <c r="I228" s="2">
        <v>-7952</v>
      </c>
      <c r="J228" s="2">
        <v>-7952</v>
      </c>
      <c r="K228" s="2">
        <v>-49489.279999999999</v>
      </c>
      <c r="L228" s="2">
        <v>41537.279999999999</v>
      </c>
      <c r="M228" s="2">
        <v>0</v>
      </c>
      <c r="N228" s="2">
        <v>0</v>
      </c>
      <c r="O228" s="2">
        <v>0</v>
      </c>
      <c r="P228" s="2">
        <v>0</v>
      </c>
      <c r="Q228" t="s">
        <v>152</v>
      </c>
      <c r="R228" t="s">
        <v>153</v>
      </c>
      <c r="S228" t="s">
        <v>45</v>
      </c>
      <c r="T228" t="s">
        <v>95</v>
      </c>
      <c r="U228" t="s">
        <v>47</v>
      </c>
      <c r="V228" t="s">
        <v>35</v>
      </c>
      <c r="W228" t="s">
        <v>36</v>
      </c>
      <c r="X228" t="s">
        <v>49</v>
      </c>
      <c r="Y228" t="s">
        <v>38</v>
      </c>
      <c r="Z228" t="s">
        <v>51</v>
      </c>
    </row>
    <row r="229" spans="1:26" x14ac:dyDescent="0.4">
      <c r="A229" t="s">
        <v>24</v>
      </c>
      <c r="B229" t="s">
        <v>25</v>
      </c>
      <c r="C229" t="s">
        <v>26</v>
      </c>
      <c r="D229" t="s">
        <v>94</v>
      </c>
      <c r="E229" t="s">
        <v>28</v>
      </c>
      <c r="F229" t="s">
        <v>29</v>
      </c>
      <c r="G229" t="s">
        <v>152</v>
      </c>
      <c r="H229" t="s">
        <v>153</v>
      </c>
      <c r="I229" s="2">
        <v>-159759.9999</v>
      </c>
      <c r="J229" s="2">
        <v>-159759.9999</v>
      </c>
      <c r="K229" s="2">
        <v>-104070.26940000002</v>
      </c>
      <c r="L229" s="2">
        <v>-55689.730499999983</v>
      </c>
      <c r="M229" s="2">
        <v>0</v>
      </c>
      <c r="N229" s="2">
        <v>0</v>
      </c>
      <c r="O229" s="2">
        <v>0</v>
      </c>
      <c r="P229" s="2">
        <v>0</v>
      </c>
      <c r="Q229" t="s">
        <v>152</v>
      </c>
      <c r="R229" t="s">
        <v>153</v>
      </c>
      <c r="S229" t="s">
        <v>45</v>
      </c>
      <c r="T229" t="s">
        <v>95</v>
      </c>
      <c r="U229" t="s">
        <v>34</v>
      </c>
      <c r="V229" t="s">
        <v>35</v>
      </c>
      <c r="W229" t="s">
        <v>36</v>
      </c>
      <c r="X229" t="s">
        <v>49</v>
      </c>
      <c r="Y229" t="s">
        <v>38</v>
      </c>
      <c r="Z229" t="s">
        <v>39</v>
      </c>
    </row>
    <row r="230" spans="1:26" x14ac:dyDescent="0.4">
      <c r="A230" t="s">
        <v>24</v>
      </c>
      <c r="B230" t="s">
        <v>25</v>
      </c>
      <c r="C230" t="s">
        <v>26</v>
      </c>
      <c r="D230" t="s">
        <v>108</v>
      </c>
      <c r="E230" t="s">
        <v>28</v>
      </c>
      <c r="F230" t="s">
        <v>29</v>
      </c>
      <c r="G230" t="s">
        <v>152</v>
      </c>
      <c r="H230" t="s">
        <v>153</v>
      </c>
      <c r="I230" s="2">
        <v>-286667.08990000002</v>
      </c>
      <c r="J230" s="2">
        <v>-286667.08990000002</v>
      </c>
      <c r="K230" s="2">
        <v>-286667.07675842236</v>
      </c>
      <c r="L230" s="2">
        <v>-1.3141577612259425E-2</v>
      </c>
      <c r="M230" s="2">
        <v>0</v>
      </c>
      <c r="N230" s="2">
        <v>0</v>
      </c>
      <c r="O230" s="2">
        <v>0</v>
      </c>
      <c r="P230" s="2">
        <v>0</v>
      </c>
      <c r="Q230" t="s">
        <v>152</v>
      </c>
      <c r="R230" t="s">
        <v>153</v>
      </c>
      <c r="S230" t="s">
        <v>32</v>
      </c>
      <c r="T230" t="s">
        <v>111</v>
      </c>
      <c r="U230" t="s">
        <v>34</v>
      </c>
      <c r="V230" t="s">
        <v>35</v>
      </c>
      <c r="W230" t="s">
        <v>36</v>
      </c>
      <c r="X230" t="s">
        <v>37</v>
      </c>
      <c r="Y230" t="s">
        <v>38</v>
      </c>
      <c r="Z230" t="s">
        <v>39</v>
      </c>
    </row>
    <row r="231" spans="1:26" x14ac:dyDescent="0.4">
      <c r="A231" t="s">
        <v>24</v>
      </c>
      <c r="B231" t="s">
        <v>25</v>
      </c>
      <c r="C231" t="s">
        <v>26</v>
      </c>
      <c r="D231" t="s">
        <v>27</v>
      </c>
      <c r="E231" t="s">
        <v>28</v>
      </c>
      <c r="F231" t="s">
        <v>29</v>
      </c>
      <c r="G231" t="s">
        <v>152</v>
      </c>
      <c r="H231" t="s">
        <v>153</v>
      </c>
      <c r="I231" s="2">
        <v>4328.3801000000003</v>
      </c>
      <c r="J231" s="2">
        <v>4328.3801000000003</v>
      </c>
      <c r="K231" s="2">
        <v>4135.0308011679972</v>
      </c>
      <c r="L231" s="2">
        <v>193.34929883200402</v>
      </c>
      <c r="M231" s="2">
        <v>0</v>
      </c>
      <c r="N231" s="2">
        <v>0</v>
      </c>
      <c r="O231" s="2">
        <v>0</v>
      </c>
      <c r="P231" s="2">
        <v>0</v>
      </c>
      <c r="Q231" t="s">
        <v>152</v>
      </c>
      <c r="R231" t="s">
        <v>153</v>
      </c>
      <c r="S231" t="s">
        <v>32</v>
      </c>
      <c r="T231" t="s">
        <v>33</v>
      </c>
      <c r="U231" t="s">
        <v>34</v>
      </c>
      <c r="V231" t="s">
        <v>35</v>
      </c>
      <c r="W231" t="s">
        <v>36</v>
      </c>
      <c r="X231" t="s">
        <v>37</v>
      </c>
      <c r="Y231" t="s">
        <v>38</v>
      </c>
      <c r="Z231" t="s">
        <v>39</v>
      </c>
    </row>
    <row r="232" spans="1:26" x14ac:dyDescent="0.4">
      <c r="A232" t="s">
        <v>24</v>
      </c>
      <c r="B232" t="s">
        <v>25</v>
      </c>
      <c r="C232" t="s">
        <v>26</v>
      </c>
      <c r="D232" t="s">
        <v>114</v>
      </c>
      <c r="E232" t="s">
        <v>28</v>
      </c>
      <c r="F232" t="s">
        <v>29</v>
      </c>
      <c r="G232" t="s">
        <v>154</v>
      </c>
      <c r="H232" t="s">
        <v>155</v>
      </c>
      <c r="I232" s="2">
        <v>-96577</v>
      </c>
      <c r="J232" s="2">
        <v>-96577</v>
      </c>
      <c r="K232" s="2">
        <v>-63037.036493199776</v>
      </c>
      <c r="L232" s="2">
        <v>-33539.963506800224</v>
      </c>
      <c r="M232" s="2">
        <v>0</v>
      </c>
      <c r="N232" s="2">
        <v>0</v>
      </c>
      <c r="O232" s="2">
        <v>0</v>
      </c>
      <c r="P232" s="2">
        <v>0</v>
      </c>
      <c r="Q232" t="s">
        <v>154</v>
      </c>
      <c r="R232" t="s">
        <v>155</v>
      </c>
      <c r="S232" t="s">
        <v>45</v>
      </c>
      <c r="T232" t="s">
        <v>115</v>
      </c>
      <c r="U232" t="s">
        <v>47</v>
      </c>
      <c r="V232" t="s">
        <v>35</v>
      </c>
      <c r="W232" t="s">
        <v>36</v>
      </c>
      <c r="X232" t="s">
        <v>49</v>
      </c>
      <c r="Y232" t="s">
        <v>38</v>
      </c>
      <c r="Z232" t="s">
        <v>51</v>
      </c>
    </row>
    <row r="233" spans="1:26" x14ac:dyDescent="0.4">
      <c r="A233" t="s">
        <v>24</v>
      </c>
      <c r="B233" t="s">
        <v>25</v>
      </c>
      <c r="C233" t="s">
        <v>26</v>
      </c>
      <c r="D233" t="s">
        <v>114</v>
      </c>
      <c r="E233" t="s">
        <v>28</v>
      </c>
      <c r="F233" t="s">
        <v>29</v>
      </c>
      <c r="G233" t="s">
        <v>154</v>
      </c>
      <c r="H233" t="s">
        <v>155</v>
      </c>
      <c r="I233" s="2">
        <v>0</v>
      </c>
      <c r="J233" s="2">
        <v>0</v>
      </c>
      <c r="K233" s="2">
        <v>-23118.463387448839</v>
      </c>
      <c r="L233" s="2">
        <v>23118.463387448839</v>
      </c>
      <c r="M233" s="2">
        <v>0</v>
      </c>
      <c r="N233" s="2">
        <v>0</v>
      </c>
      <c r="O233" s="2">
        <v>0</v>
      </c>
      <c r="P233" s="2">
        <v>0</v>
      </c>
      <c r="Q233" t="s">
        <v>154</v>
      </c>
      <c r="R233" t="s">
        <v>155</v>
      </c>
      <c r="S233" t="s">
        <v>45</v>
      </c>
      <c r="T233" t="s">
        <v>115</v>
      </c>
      <c r="U233" t="s">
        <v>34</v>
      </c>
      <c r="V233" t="s">
        <v>35</v>
      </c>
      <c r="W233" t="s">
        <v>36</v>
      </c>
      <c r="X233" t="s">
        <v>49</v>
      </c>
      <c r="Y233" t="s">
        <v>38</v>
      </c>
      <c r="Z233" t="s">
        <v>39</v>
      </c>
    </row>
    <row r="234" spans="1:26" x14ac:dyDescent="0.4">
      <c r="A234" t="s">
        <v>24</v>
      </c>
      <c r="B234" t="s">
        <v>25</v>
      </c>
      <c r="C234" t="s">
        <v>26</v>
      </c>
      <c r="D234" t="s">
        <v>108</v>
      </c>
      <c r="E234" t="s">
        <v>28</v>
      </c>
      <c r="F234" t="s">
        <v>29</v>
      </c>
      <c r="G234" t="s">
        <v>154</v>
      </c>
      <c r="H234" t="s">
        <v>155</v>
      </c>
      <c r="I234" s="2">
        <v>-71089.999999999971</v>
      </c>
      <c r="J234" s="2">
        <v>-71089.999999999971</v>
      </c>
      <c r="K234" s="2">
        <v>-117964.43340680022</v>
      </c>
      <c r="L234" s="2">
        <v>46874.43340680025</v>
      </c>
      <c r="M234" s="2">
        <v>0</v>
      </c>
      <c r="N234" s="2">
        <v>0</v>
      </c>
      <c r="O234" s="2">
        <v>0</v>
      </c>
      <c r="P234" s="2">
        <v>0</v>
      </c>
      <c r="Q234" t="s">
        <v>154</v>
      </c>
      <c r="R234" t="s">
        <v>155</v>
      </c>
      <c r="S234" t="s">
        <v>45</v>
      </c>
      <c r="T234" t="s">
        <v>111</v>
      </c>
      <c r="U234" t="s">
        <v>47</v>
      </c>
      <c r="V234" t="s">
        <v>35</v>
      </c>
      <c r="W234" t="s">
        <v>36</v>
      </c>
      <c r="X234" t="s">
        <v>49</v>
      </c>
      <c r="Y234" t="s">
        <v>38</v>
      </c>
      <c r="Z234" t="s">
        <v>51</v>
      </c>
    </row>
    <row r="235" spans="1:26" x14ac:dyDescent="0.4">
      <c r="A235" t="s">
        <v>24</v>
      </c>
      <c r="B235" t="s">
        <v>25</v>
      </c>
      <c r="C235" t="s">
        <v>26</v>
      </c>
      <c r="D235" t="s">
        <v>108</v>
      </c>
      <c r="E235" t="s">
        <v>28</v>
      </c>
      <c r="F235" t="s">
        <v>29</v>
      </c>
      <c r="G235" t="s">
        <v>154</v>
      </c>
      <c r="H235" t="s">
        <v>155</v>
      </c>
      <c r="I235" s="2">
        <v>-115000</v>
      </c>
      <c r="J235" s="2">
        <v>-115000</v>
      </c>
      <c r="K235" s="2">
        <v>-44545.956612551163</v>
      </c>
      <c r="L235" s="2">
        <v>-70454.043387448823</v>
      </c>
      <c r="M235" s="2">
        <v>0</v>
      </c>
      <c r="N235" s="2">
        <v>0</v>
      </c>
      <c r="O235" s="2">
        <v>0</v>
      </c>
      <c r="P235" s="2">
        <v>0</v>
      </c>
      <c r="Q235" t="s">
        <v>154</v>
      </c>
      <c r="R235" t="s">
        <v>155</v>
      </c>
      <c r="S235" t="s">
        <v>45</v>
      </c>
      <c r="T235" t="s">
        <v>111</v>
      </c>
      <c r="U235" t="s">
        <v>34</v>
      </c>
      <c r="V235" t="s">
        <v>35</v>
      </c>
      <c r="W235" t="s">
        <v>36</v>
      </c>
      <c r="X235" t="s">
        <v>49</v>
      </c>
      <c r="Y235" t="s">
        <v>38</v>
      </c>
      <c r="Z235" t="s">
        <v>39</v>
      </c>
    </row>
    <row r="236" spans="1:26" x14ac:dyDescent="0.4">
      <c r="A236" t="s">
        <v>24</v>
      </c>
      <c r="B236" t="s">
        <v>25</v>
      </c>
      <c r="C236" t="s">
        <v>26</v>
      </c>
      <c r="D236" t="s">
        <v>114</v>
      </c>
      <c r="E236" t="s">
        <v>28</v>
      </c>
      <c r="F236" t="s">
        <v>29</v>
      </c>
      <c r="G236" t="s">
        <v>156</v>
      </c>
      <c r="H236" t="s">
        <v>157</v>
      </c>
      <c r="I236" s="2">
        <v>-150000</v>
      </c>
      <c r="J236" s="2">
        <v>0</v>
      </c>
      <c r="K236" s="2">
        <v>0</v>
      </c>
      <c r="L236" s="2">
        <v>-150000</v>
      </c>
      <c r="M236" s="2">
        <v>-150000</v>
      </c>
      <c r="N236" s="2">
        <v>0</v>
      </c>
      <c r="O236" s="2">
        <v>0</v>
      </c>
      <c r="P236" s="2">
        <v>0</v>
      </c>
      <c r="Q236" t="s">
        <v>156</v>
      </c>
      <c r="R236" t="s">
        <v>157</v>
      </c>
      <c r="S236" t="s">
        <v>45</v>
      </c>
      <c r="T236" t="s">
        <v>115</v>
      </c>
      <c r="U236" t="s">
        <v>47</v>
      </c>
      <c r="V236" t="s">
        <v>35</v>
      </c>
      <c r="W236" t="s">
        <v>36</v>
      </c>
      <c r="X236" t="s">
        <v>49</v>
      </c>
      <c r="Y236" t="s">
        <v>38</v>
      </c>
      <c r="Z236" t="s">
        <v>51</v>
      </c>
    </row>
    <row r="237" spans="1:26" x14ac:dyDescent="0.4">
      <c r="A237" t="s">
        <v>24</v>
      </c>
      <c r="B237" t="s">
        <v>25</v>
      </c>
      <c r="C237" t="s">
        <v>26</v>
      </c>
      <c r="D237" t="s">
        <v>114</v>
      </c>
      <c r="E237" t="s">
        <v>28</v>
      </c>
      <c r="F237" t="s">
        <v>29</v>
      </c>
      <c r="G237" t="s">
        <v>156</v>
      </c>
      <c r="H237" t="s">
        <v>157</v>
      </c>
      <c r="I237" s="2">
        <v>-80000</v>
      </c>
      <c r="J237" s="2">
        <v>0</v>
      </c>
      <c r="K237" s="2">
        <v>-80000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t="s">
        <v>156</v>
      </c>
      <c r="R237" t="s">
        <v>157</v>
      </c>
      <c r="S237" t="s">
        <v>45</v>
      </c>
      <c r="T237" t="s">
        <v>115</v>
      </c>
      <c r="U237" t="s">
        <v>82</v>
      </c>
      <c r="V237" t="s">
        <v>35</v>
      </c>
      <c r="W237" t="s">
        <v>36</v>
      </c>
      <c r="X237" t="s">
        <v>49</v>
      </c>
      <c r="Y237" t="s">
        <v>38</v>
      </c>
      <c r="Z237" t="s">
        <v>83</v>
      </c>
    </row>
    <row r="238" spans="1:26" x14ac:dyDescent="0.4">
      <c r="A238" t="s">
        <v>24</v>
      </c>
      <c r="B238" t="s">
        <v>25</v>
      </c>
      <c r="C238" t="s">
        <v>26</v>
      </c>
      <c r="D238" t="s">
        <v>108</v>
      </c>
      <c r="E238" t="s">
        <v>28</v>
      </c>
      <c r="F238" t="s">
        <v>29</v>
      </c>
      <c r="G238" t="s">
        <v>156</v>
      </c>
      <c r="H238" t="s">
        <v>157</v>
      </c>
      <c r="I238" s="2">
        <v>-162359</v>
      </c>
      <c r="J238" s="2">
        <v>0</v>
      </c>
      <c r="K238" s="2">
        <v>0</v>
      </c>
      <c r="L238" s="2">
        <v>-162359</v>
      </c>
      <c r="M238" s="2">
        <v>-162359</v>
      </c>
      <c r="N238" s="2">
        <v>0</v>
      </c>
      <c r="O238" s="2">
        <v>0</v>
      </c>
      <c r="P238" s="2">
        <v>0</v>
      </c>
      <c r="Q238" t="s">
        <v>156</v>
      </c>
      <c r="R238" t="s">
        <v>157</v>
      </c>
      <c r="S238" t="s">
        <v>45</v>
      </c>
      <c r="T238" t="s">
        <v>111</v>
      </c>
      <c r="U238" t="s">
        <v>47</v>
      </c>
      <c r="V238" t="s">
        <v>35</v>
      </c>
      <c r="W238" t="s">
        <v>36</v>
      </c>
      <c r="X238" t="s">
        <v>49</v>
      </c>
      <c r="Y238" t="s">
        <v>38</v>
      </c>
      <c r="Z238" t="s">
        <v>51</v>
      </c>
    </row>
    <row r="239" spans="1:26" x14ac:dyDescent="0.4">
      <c r="A239" t="s">
        <v>24</v>
      </c>
      <c r="B239" t="s">
        <v>30</v>
      </c>
      <c r="C239" t="s">
        <v>30</v>
      </c>
      <c r="D239" t="s">
        <v>30</v>
      </c>
      <c r="E239" t="s">
        <v>73</v>
      </c>
      <c r="F239" t="s">
        <v>29</v>
      </c>
      <c r="G239" t="s">
        <v>158</v>
      </c>
      <c r="H239" t="s">
        <v>159</v>
      </c>
      <c r="I239" s="2">
        <v>-150000</v>
      </c>
      <c r="J239" s="2">
        <v>0</v>
      </c>
      <c r="K239" s="2">
        <v>-150000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t="s">
        <v>158</v>
      </c>
      <c r="R239" t="s">
        <v>159</v>
      </c>
      <c r="S239" t="s">
        <v>32</v>
      </c>
      <c r="T239" t="s">
        <v>30</v>
      </c>
      <c r="U239" t="s">
        <v>76</v>
      </c>
      <c r="V239" t="s">
        <v>35</v>
      </c>
      <c r="W239" t="s">
        <v>30</v>
      </c>
      <c r="X239" t="s">
        <v>37</v>
      </c>
      <c r="Y239" t="s">
        <v>30</v>
      </c>
      <c r="Z239" t="s">
        <v>77</v>
      </c>
    </row>
    <row r="240" spans="1:26" x14ac:dyDescent="0.4">
      <c r="A240" t="s">
        <v>24</v>
      </c>
      <c r="B240" t="s">
        <v>25</v>
      </c>
      <c r="C240" t="s">
        <v>26</v>
      </c>
      <c r="D240" t="s">
        <v>78</v>
      </c>
      <c r="E240" t="s">
        <v>28</v>
      </c>
      <c r="F240" t="s">
        <v>29</v>
      </c>
      <c r="G240" t="s">
        <v>160</v>
      </c>
      <c r="H240" t="s">
        <v>161</v>
      </c>
      <c r="I240" s="2">
        <v>-60000</v>
      </c>
      <c r="J240" s="2">
        <v>0</v>
      </c>
      <c r="K240" s="2">
        <v>0</v>
      </c>
      <c r="L240" s="2">
        <v>-60000</v>
      </c>
      <c r="M240" s="2">
        <v>-60000</v>
      </c>
      <c r="N240" s="2">
        <v>0</v>
      </c>
      <c r="O240" s="2">
        <v>0</v>
      </c>
      <c r="P240" s="2">
        <v>0</v>
      </c>
      <c r="Q240" t="s">
        <v>160</v>
      </c>
      <c r="R240" t="s">
        <v>161</v>
      </c>
      <c r="S240" t="s">
        <v>90</v>
      </c>
      <c r="T240" t="s">
        <v>81</v>
      </c>
      <c r="U240" t="s">
        <v>47</v>
      </c>
      <c r="V240" t="s">
        <v>35</v>
      </c>
      <c r="W240" t="s">
        <v>36</v>
      </c>
      <c r="X240" t="s">
        <v>91</v>
      </c>
      <c r="Y240" t="s">
        <v>38</v>
      </c>
      <c r="Z240" t="s">
        <v>51</v>
      </c>
    </row>
    <row r="241" spans="1:26" x14ac:dyDescent="0.4">
      <c r="A241" t="s">
        <v>24</v>
      </c>
      <c r="B241" t="s">
        <v>25</v>
      </c>
      <c r="C241" t="s">
        <v>26</v>
      </c>
      <c r="D241" t="s">
        <v>108</v>
      </c>
      <c r="E241" t="s">
        <v>28</v>
      </c>
      <c r="F241" t="s">
        <v>29</v>
      </c>
      <c r="G241" t="s">
        <v>160</v>
      </c>
      <c r="H241" t="s">
        <v>161</v>
      </c>
      <c r="I241" s="2">
        <v>-170000</v>
      </c>
      <c r="J241" s="2">
        <v>0</v>
      </c>
      <c r="K241" s="2">
        <v>-56749.999999999985</v>
      </c>
      <c r="L241" s="2">
        <v>-113250.00000000001</v>
      </c>
      <c r="M241" s="2">
        <v>-113250.00000000001</v>
      </c>
      <c r="N241" s="2">
        <v>0</v>
      </c>
      <c r="O241" s="2">
        <v>0</v>
      </c>
      <c r="P241" s="2">
        <v>0</v>
      </c>
      <c r="Q241" t="s">
        <v>160</v>
      </c>
      <c r="R241" t="s">
        <v>161</v>
      </c>
      <c r="S241" t="s">
        <v>112</v>
      </c>
      <c r="T241" t="s">
        <v>111</v>
      </c>
      <c r="U241" t="s">
        <v>47</v>
      </c>
      <c r="V241" t="s">
        <v>35</v>
      </c>
      <c r="W241" t="s">
        <v>36</v>
      </c>
      <c r="X241" t="s">
        <v>113</v>
      </c>
      <c r="Y241" t="s">
        <v>38</v>
      </c>
      <c r="Z241" t="s">
        <v>51</v>
      </c>
    </row>
    <row r="242" spans="1:26" x14ac:dyDescent="0.4">
      <c r="A242" t="s">
        <v>24</v>
      </c>
      <c r="B242" t="s">
        <v>25</v>
      </c>
      <c r="C242" t="s">
        <v>26</v>
      </c>
      <c r="D242" t="s">
        <v>108</v>
      </c>
      <c r="E242" t="s">
        <v>28</v>
      </c>
      <c r="F242" t="s">
        <v>29</v>
      </c>
      <c r="G242" t="s">
        <v>160</v>
      </c>
      <c r="H242" t="s">
        <v>161</v>
      </c>
      <c r="I242" s="2">
        <v>0</v>
      </c>
      <c r="J242" s="2">
        <v>0</v>
      </c>
      <c r="K242" s="2">
        <v>-561.96</v>
      </c>
      <c r="L242" s="2">
        <v>561.96</v>
      </c>
      <c r="M242" s="2">
        <v>0</v>
      </c>
      <c r="N242" s="2">
        <v>0</v>
      </c>
      <c r="O242" s="2">
        <v>0</v>
      </c>
      <c r="P242" s="2">
        <v>0</v>
      </c>
      <c r="Q242" t="s">
        <v>160</v>
      </c>
      <c r="R242" t="s">
        <v>161</v>
      </c>
      <c r="S242" t="s">
        <v>112</v>
      </c>
      <c r="T242" t="s">
        <v>111</v>
      </c>
      <c r="U242" t="s">
        <v>34</v>
      </c>
      <c r="V242" t="s">
        <v>35</v>
      </c>
      <c r="W242" t="s">
        <v>36</v>
      </c>
      <c r="X242" t="s">
        <v>113</v>
      </c>
      <c r="Y242" t="s">
        <v>38</v>
      </c>
      <c r="Z242" t="s">
        <v>39</v>
      </c>
    </row>
    <row r="243" spans="1:26" x14ac:dyDescent="0.4">
      <c r="A243" t="s">
        <v>24</v>
      </c>
      <c r="B243" t="s">
        <v>30</v>
      </c>
      <c r="C243" t="s">
        <v>30</v>
      </c>
      <c r="D243" t="s">
        <v>30</v>
      </c>
      <c r="E243" t="s">
        <v>73</v>
      </c>
      <c r="F243" t="s">
        <v>29</v>
      </c>
      <c r="G243" t="s">
        <v>160</v>
      </c>
      <c r="H243" t="s">
        <v>161</v>
      </c>
      <c r="I243" s="2">
        <v>-85000</v>
      </c>
      <c r="J243" s="2">
        <v>0</v>
      </c>
      <c r="K243" s="2">
        <v>0</v>
      </c>
      <c r="L243" s="2">
        <v>-85000</v>
      </c>
      <c r="M243" s="2">
        <v>-85000</v>
      </c>
      <c r="N243" s="2">
        <v>0</v>
      </c>
      <c r="O243" s="2">
        <v>-85000</v>
      </c>
      <c r="P243" s="2">
        <v>-85000</v>
      </c>
      <c r="Q243" t="s">
        <v>160</v>
      </c>
      <c r="R243" t="s">
        <v>161</v>
      </c>
      <c r="S243" t="s">
        <v>90</v>
      </c>
      <c r="T243" t="s">
        <v>30</v>
      </c>
      <c r="U243" t="s">
        <v>76</v>
      </c>
      <c r="V243" t="s">
        <v>35</v>
      </c>
      <c r="W243" t="s">
        <v>30</v>
      </c>
      <c r="X243" t="s">
        <v>91</v>
      </c>
      <c r="Y243" t="s">
        <v>30</v>
      </c>
      <c r="Z243" t="s">
        <v>77</v>
      </c>
    </row>
    <row r="244" spans="1:26" x14ac:dyDescent="0.4">
      <c r="A244" t="s">
        <v>24</v>
      </c>
      <c r="B244" t="s">
        <v>40</v>
      </c>
      <c r="C244" t="s">
        <v>41</v>
      </c>
      <c r="D244" t="s">
        <v>162</v>
      </c>
      <c r="E244" t="s">
        <v>28</v>
      </c>
      <c r="F244" t="s">
        <v>29</v>
      </c>
      <c r="G244" t="s">
        <v>160</v>
      </c>
      <c r="H244" t="s">
        <v>161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-60000</v>
      </c>
      <c r="P244" s="2">
        <v>-60000</v>
      </c>
      <c r="Q244" t="s">
        <v>160</v>
      </c>
      <c r="R244" t="s">
        <v>161</v>
      </c>
      <c r="S244" t="s">
        <v>90</v>
      </c>
      <c r="T244" t="s">
        <v>163</v>
      </c>
      <c r="U244" t="s">
        <v>47</v>
      </c>
      <c r="V244" t="s">
        <v>35</v>
      </c>
      <c r="W244" t="s">
        <v>48</v>
      </c>
      <c r="X244" t="s">
        <v>91</v>
      </c>
      <c r="Y244" t="s">
        <v>50</v>
      </c>
      <c r="Z244" t="s">
        <v>51</v>
      </c>
    </row>
    <row r="245" spans="1:26" x14ac:dyDescent="0.4">
      <c r="A245" t="s">
        <v>24</v>
      </c>
      <c r="B245" t="s">
        <v>25</v>
      </c>
      <c r="C245" t="s">
        <v>26</v>
      </c>
      <c r="D245" t="s">
        <v>27</v>
      </c>
      <c r="E245" t="s">
        <v>28</v>
      </c>
      <c r="F245" t="s">
        <v>29</v>
      </c>
      <c r="G245" t="s">
        <v>164</v>
      </c>
      <c r="H245" t="s">
        <v>165</v>
      </c>
      <c r="I245" s="2">
        <v>-1114289</v>
      </c>
      <c r="J245" s="2">
        <v>0</v>
      </c>
      <c r="K245" s="2">
        <v>-702086.99989999994</v>
      </c>
      <c r="L245" s="2">
        <v>-412202.0001</v>
      </c>
      <c r="M245" s="2">
        <v>-412202.0001</v>
      </c>
      <c r="N245" s="2">
        <v>0</v>
      </c>
      <c r="O245" s="2">
        <v>0</v>
      </c>
      <c r="P245" s="2">
        <v>0</v>
      </c>
      <c r="Q245" t="s">
        <v>164</v>
      </c>
      <c r="R245" t="s">
        <v>165</v>
      </c>
      <c r="S245" t="s">
        <v>32</v>
      </c>
      <c r="T245" t="s">
        <v>33</v>
      </c>
      <c r="U245" t="s">
        <v>47</v>
      </c>
      <c r="V245" t="s">
        <v>35</v>
      </c>
      <c r="W245" t="s">
        <v>36</v>
      </c>
      <c r="X245" t="s">
        <v>37</v>
      </c>
      <c r="Y245" t="s">
        <v>38</v>
      </c>
      <c r="Z245" t="s">
        <v>51</v>
      </c>
    </row>
    <row r="246" spans="1:26" x14ac:dyDescent="0.4">
      <c r="A246" t="s">
        <v>24</v>
      </c>
      <c r="B246" t="s">
        <v>25</v>
      </c>
      <c r="C246" t="s">
        <v>26</v>
      </c>
      <c r="D246" t="s">
        <v>27</v>
      </c>
      <c r="E246" t="s">
        <v>28</v>
      </c>
      <c r="F246" t="s">
        <v>29</v>
      </c>
      <c r="G246" t="s">
        <v>164</v>
      </c>
      <c r="H246" t="s">
        <v>165</v>
      </c>
      <c r="I246" s="2">
        <v>-150000</v>
      </c>
      <c r="J246" s="2">
        <v>0</v>
      </c>
      <c r="K246" s="2">
        <v>-63217.229999999996</v>
      </c>
      <c r="L246" s="2">
        <v>-86782.77</v>
      </c>
      <c r="M246" s="2">
        <v>-86782.77</v>
      </c>
      <c r="N246" s="2">
        <v>0</v>
      </c>
      <c r="O246" s="2">
        <v>0</v>
      </c>
      <c r="P246" s="2">
        <v>0</v>
      </c>
      <c r="Q246" t="s">
        <v>164</v>
      </c>
      <c r="R246" t="s">
        <v>165</v>
      </c>
      <c r="S246" t="s">
        <v>32</v>
      </c>
      <c r="T246" t="s">
        <v>33</v>
      </c>
      <c r="U246" t="s">
        <v>34</v>
      </c>
      <c r="V246" t="s">
        <v>35</v>
      </c>
      <c r="W246" t="s">
        <v>36</v>
      </c>
      <c r="X246" t="s">
        <v>37</v>
      </c>
      <c r="Y246" t="s">
        <v>38</v>
      </c>
      <c r="Z246" t="s">
        <v>39</v>
      </c>
    </row>
    <row r="247" spans="1:26" x14ac:dyDescent="0.4">
      <c r="A247" t="s">
        <v>24</v>
      </c>
      <c r="B247" t="s">
        <v>140</v>
      </c>
      <c r="C247" t="s">
        <v>141</v>
      </c>
      <c r="D247" t="s">
        <v>166</v>
      </c>
      <c r="E247" t="s">
        <v>28</v>
      </c>
      <c r="F247" t="s">
        <v>29</v>
      </c>
      <c r="G247" t="s">
        <v>167</v>
      </c>
      <c r="H247" t="s">
        <v>168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-1991</v>
      </c>
      <c r="P247" s="2">
        <v>-1991</v>
      </c>
      <c r="Q247" t="s">
        <v>167</v>
      </c>
      <c r="R247" t="s">
        <v>168</v>
      </c>
      <c r="S247" t="s">
        <v>145</v>
      </c>
      <c r="T247" t="s">
        <v>169</v>
      </c>
      <c r="U247" t="s">
        <v>47</v>
      </c>
      <c r="V247" t="s">
        <v>35</v>
      </c>
      <c r="W247" t="s">
        <v>147</v>
      </c>
      <c r="X247" t="s">
        <v>148</v>
      </c>
      <c r="Y247" t="s">
        <v>149</v>
      </c>
      <c r="Z247" t="s">
        <v>51</v>
      </c>
    </row>
    <row r="248" spans="1:26" x14ac:dyDescent="0.4">
      <c r="A248" t="s">
        <v>24</v>
      </c>
      <c r="B248" t="s">
        <v>140</v>
      </c>
      <c r="C248" t="s">
        <v>141</v>
      </c>
      <c r="D248" t="s">
        <v>142</v>
      </c>
      <c r="E248" t="s">
        <v>28</v>
      </c>
      <c r="F248" t="s">
        <v>29</v>
      </c>
      <c r="G248" t="s">
        <v>170</v>
      </c>
      <c r="H248" t="s">
        <v>171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-39740.5</v>
      </c>
      <c r="P248" s="2">
        <v>-39740.5</v>
      </c>
      <c r="Q248" t="s">
        <v>170</v>
      </c>
      <c r="R248" t="s">
        <v>171</v>
      </c>
      <c r="S248" t="s">
        <v>145</v>
      </c>
      <c r="T248" t="s">
        <v>146</v>
      </c>
      <c r="U248" t="s">
        <v>47</v>
      </c>
      <c r="V248" t="s">
        <v>35</v>
      </c>
      <c r="W248" t="s">
        <v>147</v>
      </c>
      <c r="X248" t="s">
        <v>148</v>
      </c>
      <c r="Y248" t="s">
        <v>149</v>
      </c>
      <c r="Z248" t="s">
        <v>51</v>
      </c>
    </row>
    <row r="249" spans="1:26" x14ac:dyDescent="0.4">
      <c r="A249" t="s">
        <v>24</v>
      </c>
      <c r="B249" t="s">
        <v>140</v>
      </c>
      <c r="C249" t="s">
        <v>141</v>
      </c>
      <c r="D249" t="s">
        <v>142</v>
      </c>
      <c r="E249" t="s">
        <v>28</v>
      </c>
      <c r="F249" t="s">
        <v>29</v>
      </c>
      <c r="G249" t="s">
        <v>170</v>
      </c>
      <c r="H249" t="s">
        <v>171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-194565.38</v>
      </c>
      <c r="P249" s="2">
        <v>-194565.38</v>
      </c>
      <c r="Q249" t="s">
        <v>170</v>
      </c>
      <c r="R249" t="s">
        <v>171</v>
      </c>
      <c r="S249" t="s">
        <v>145</v>
      </c>
      <c r="T249" t="s">
        <v>146</v>
      </c>
      <c r="U249" t="s">
        <v>34</v>
      </c>
      <c r="V249" t="s">
        <v>35</v>
      </c>
      <c r="W249" t="s">
        <v>147</v>
      </c>
      <c r="X249" t="s">
        <v>148</v>
      </c>
      <c r="Y249" t="s">
        <v>149</v>
      </c>
      <c r="Z249" t="s">
        <v>39</v>
      </c>
    </row>
    <row r="250" spans="1:26" x14ac:dyDescent="0.4">
      <c r="A250" t="s">
        <v>24</v>
      </c>
      <c r="B250" t="s">
        <v>140</v>
      </c>
      <c r="C250" t="s">
        <v>141</v>
      </c>
      <c r="D250" t="s">
        <v>142</v>
      </c>
      <c r="E250" t="s">
        <v>28</v>
      </c>
      <c r="F250" t="s">
        <v>29</v>
      </c>
      <c r="G250" t="s">
        <v>172</v>
      </c>
      <c r="H250" t="s">
        <v>173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-94064</v>
      </c>
      <c r="P250" s="2">
        <v>-94064</v>
      </c>
      <c r="Q250" t="s">
        <v>172</v>
      </c>
      <c r="R250" t="s">
        <v>173</v>
      </c>
      <c r="S250" t="s">
        <v>145</v>
      </c>
      <c r="T250" t="s">
        <v>146</v>
      </c>
      <c r="U250" t="s">
        <v>47</v>
      </c>
      <c r="V250" t="s">
        <v>35</v>
      </c>
      <c r="W250" t="s">
        <v>147</v>
      </c>
      <c r="X250" t="s">
        <v>148</v>
      </c>
      <c r="Y250" t="s">
        <v>149</v>
      </c>
      <c r="Z250" t="s">
        <v>51</v>
      </c>
    </row>
    <row r="251" spans="1:26" x14ac:dyDescent="0.4">
      <c r="A251" t="s">
        <v>24</v>
      </c>
      <c r="B251" t="s">
        <v>140</v>
      </c>
      <c r="C251" t="s">
        <v>141</v>
      </c>
      <c r="D251" t="s">
        <v>142</v>
      </c>
      <c r="E251" t="s">
        <v>28</v>
      </c>
      <c r="F251" t="s">
        <v>29</v>
      </c>
      <c r="G251" t="s">
        <v>174</v>
      </c>
      <c r="H251" t="s">
        <v>173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-21937.62</v>
      </c>
      <c r="P251" s="2">
        <v>-21937.62</v>
      </c>
      <c r="Q251" t="s">
        <v>174</v>
      </c>
      <c r="R251" t="s">
        <v>173</v>
      </c>
      <c r="S251" t="s">
        <v>145</v>
      </c>
      <c r="T251" t="s">
        <v>146</v>
      </c>
      <c r="U251" t="s">
        <v>47</v>
      </c>
      <c r="V251" t="s">
        <v>35</v>
      </c>
      <c r="W251" t="s">
        <v>147</v>
      </c>
      <c r="X251" t="s">
        <v>148</v>
      </c>
      <c r="Y251" t="s">
        <v>149</v>
      </c>
      <c r="Z251" t="s">
        <v>51</v>
      </c>
    </row>
    <row r="252" spans="1:26" x14ac:dyDescent="0.4">
      <c r="A252" t="s">
        <v>24</v>
      </c>
      <c r="B252" t="s">
        <v>30</v>
      </c>
      <c r="C252" t="s">
        <v>30</v>
      </c>
      <c r="D252" t="s">
        <v>30</v>
      </c>
      <c r="E252" t="s">
        <v>73</v>
      </c>
      <c r="F252" t="s">
        <v>29</v>
      </c>
      <c r="G252" t="s">
        <v>174</v>
      </c>
      <c r="H252" t="s">
        <v>173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-100.84999999999995</v>
      </c>
      <c r="P252" s="2">
        <v>-100.84999999999995</v>
      </c>
      <c r="Q252" t="s">
        <v>174</v>
      </c>
      <c r="R252" t="s">
        <v>173</v>
      </c>
      <c r="S252" t="s">
        <v>145</v>
      </c>
      <c r="T252" t="s">
        <v>30</v>
      </c>
      <c r="U252" t="s">
        <v>76</v>
      </c>
      <c r="V252" t="s">
        <v>35</v>
      </c>
      <c r="W252" t="s">
        <v>30</v>
      </c>
      <c r="X252" t="s">
        <v>148</v>
      </c>
      <c r="Y252" t="s">
        <v>30</v>
      </c>
      <c r="Z252" t="s">
        <v>77</v>
      </c>
    </row>
    <row r="253" spans="1:26" x14ac:dyDescent="0.4">
      <c r="A253" t="s">
        <v>24</v>
      </c>
      <c r="B253" t="s">
        <v>140</v>
      </c>
      <c r="C253" t="s">
        <v>141</v>
      </c>
      <c r="D253" t="s">
        <v>142</v>
      </c>
      <c r="E253" t="s">
        <v>28</v>
      </c>
      <c r="F253" t="s">
        <v>29</v>
      </c>
      <c r="G253" t="s">
        <v>175</v>
      </c>
      <c r="H253" t="s">
        <v>176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-33455.64</v>
      </c>
      <c r="P253" s="2">
        <v>-33455.64</v>
      </c>
      <c r="Q253" t="s">
        <v>175</v>
      </c>
      <c r="R253" t="s">
        <v>176</v>
      </c>
      <c r="S253" t="s">
        <v>145</v>
      </c>
      <c r="T253" t="s">
        <v>146</v>
      </c>
      <c r="U253" t="s">
        <v>47</v>
      </c>
      <c r="V253" t="s">
        <v>35</v>
      </c>
      <c r="W253" t="s">
        <v>147</v>
      </c>
      <c r="X253" t="s">
        <v>148</v>
      </c>
      <c r="Y253" t="s">
        <v>149</v>
      </c>
      <c r="Z253" t="s">
        <v>51</v>
      </c>
    </row>
    <row r="254" spans="1:26" x14ac:dyDescent="0.4">
      <c r="A254" t="s">
        <v>24</v>
      </c>
      <c r="B254" t="s">
        <v>40</v>
      </c>
      <c r="C254" t="s">
        <v>41</v>
      </c>
      <c r="D254" t="s">
        <v>42</v>
      </c>
      <c r="E254" t="s">
        <v>28</v>
      </c>
      <c r="F254" t="s">
        <v>29</v>
      </c>
      <c r="G254" t="s">
        <v>177</v>
      </c>
      <c r="H254" t="s">
        <v>178</v>
      </c>
      <c r="I254" s="2">
        <v>0</v>
      </c>
      <c r="J254" s="2">
        <v>0</v>
      </c>
      <c r="K254" s="2">
        <v>5407.990600000001</v>
      </c>
      <c r="L254" s="2">
        <v>-5407.990600000001</v>
      </c>
      <c r="M254" s="2">
        <v>0</v>
      </c>
      <c r="N254" s="2">
        <v>0</v>
      </c>
      <c r="O254" s="2">
        <v>0</v>
      </c>
      <c r="P254" s="2">
        <v>0</v>
      </c>
      <c r="Q254" t="s">
        <v>177</v>
      </c>
      <c r="R254" t="s">
        <v>178</v>
      </c>
      <c r="S254" t="s">
        <v>45</v>
      </c>
      <c r="T254" t="s">
        <v>46</v>
      </c>
      <c r="U254" t="s">
        <v>34</v>
      </c>
      <c r="V254" t="s">
        <v>35</v>
      </c>
      <c r="W254" t="s">
        <v>48</v>
      </c>
      <c r="X254" t="s">
        <v>49</v>
      </c>
      <c r="Y254" t="s">
        <v>50</v>
      </c>
      <c r="Z254" t="s">
        <v>39</v>
      </c>
    </row>
    <row r="255" spans="1:26" x14ac:dyDescent="0.4">
      <c r="A255" t="s">
        <v>24</v>
      </c>
      <c r="B255" t="s">
        <v>40</v>
      </c>
      <c r="C255" t="s">
        <v>41</v>
      </c>
      <c r="D255" t="s">
        <v>162</v>
      </c>
      <c r="E255" t="s">
        <v>28</v>
      </c>
      <c r="F255" t="s">
        <v>29</v>
      </c>
      <c r="G255" t="s">
        <v>179</v>
      </c>
      <c r="H255" t="s">
        <v>180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-585469</v>
      </c>
      <c r="P255" s="2">
        <v>-585469</v>
      </c>
      <c r="Q255" t="s">
        <v>179</v>
      </c>
      <c r="R255" t="s">
        <v>180</v>
      </c>
      <c r="S255" t="s">
        <v>45</v>
      </c>
      <c r="T255" t="s">
        <v>163</v>
      </c>
      <c r="U255" t="s">
        <v>47</v>
      </c>
      <c r="V255" t="s">
        <v>35</v>
      </c>
      <c r="W255" t="s">
        <v>48</v>
      </c>
      <c r="X255" t="s">
        <v>49</v>
      </c>
      <c r="Y255" t="s">
        <v>50</v>
      </c>
      <c r="Z255" t="s">
        <v>51</v>
      </c>
    </row>
    <row r="256" spans="1:26" x14ac:dyDescent="0.4">
      <c r="A256" t="s">
        <v>24</v>
      </c>
      <c r="B256" t="s">
        <v>40</v>
      </c>
      <c r="C256" t="s">
        <v>41</v>
      </c>
      <c r="D256" t="s">
        <v>162</v>
      </c>
      <c r="E256" t="s">
        <v>28</v>
      </c>
      <c r="F256" t="s">
        <v>29</v>
      </c>
      <c r="G256" t="s">
        <v>179</v>
      </c>
      <c r="H256" t="s">
        <v>180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-253000</v>
      </c>
      <c r="P256" s="2">
        <v>-253000</v>
      </c>
      <c r="Q256" t="s">
        <v>179</v>
      </c>
      <c r="R256" t="s">
        <v>180</v>
      </c>
      <c r="S256" t="s">
        <v>45</v>
      </c>
      <c r="T256" t="s">
        <v>163</v>
      </c>
      <c r="U256" t="s">
        <v>34</v>
      </c>
      <c r="V256" t="s">
        <v>35</v>
      </c>
      <c r="W256" t="s">
        <v>48</v>
      </c>
      <c r="X256" t="s">
        <v>49</v>
      </c>
      <c r="Y256" t="s">
        <v>50</v>
      </c>
      <c r="Z256" t="s">
        <v>39</v>
      </c>
    </row>
    <row r="257" spans="1:26" x14ac:dyDescent="0.4">
      <c r="A257" t="s">
        <v>24</v>
      </c>
      <c r="B257" t="s">
        <v>40</v>
      </c>
      <c r="C257" t="s">
        <v>41</v>
      </c>
      <c r="D257" t="s">
        <v>42</v>
      </c>
      <c r="E257" t="s">
        <v>28</v>
      </c>
      <c r="F257" t="s">
        <v>29</v>
      </c>
      <c r="G257" t="s">
        <v>179</v>
      </c>
      <c r="H257" t="s">
        <v>180</v>
      </c>
      <c r="I257" s="2">
        <v>-804854</v>
      </c>
      <c r="J257" s="2">
        <v>0</v>
      </c>
      <c r="K257" s="2">
        <v>-137672.41000000003</v>
      </c>
      <c r="L257" s="2">
        <v>-667181.58999999985</v>
      </c>
      <c r="M257" s="2">
        <v>-667181.58999999985</v>
      </c>
      <c r="N257" s="2">
        <v>0</v>
      </c>
      <c r="O257" s="2">
        <v>0</v>
      </c>
      <c r="P257" s="2">
        <v>0</v>
      </c>
      <c r="Q257" t="s">
        <v>179</v>
      </c>
      <c r="R257" t="s">
        <v>180</v>
      </c>
      <c r="S257" t="s">
        <v>45</v>
      </c>
      <c r="T257" t="s">
        <v>46</v>
      </c>
      <c r="U257" t="s">
        <v>47</v>
      </c>
      <c r="V257" t="s">
        <v>35</v>
      </c>
      <c r="W257" t="s">
        <v>48</v>
      </c>
      <c r="X257" t="s">
        <v>49</v>
      </c>
      <c r="Y257" t="s">
        <v>50</v>
      </c>
      <c r="Z257" t="s">
        <v>51</v>
      </c>
    </row>
    <row r="258" spans="1:26" x14ac:dyDescent="0.4">
      <c r="A258" t="s">
        <v>24</v>
      </c>
      <c r="B258" t="s">
        <v>40</v>
      </c>
      <c r="C258" t="s">
        <v>41</v>
      </c>
      <c r="D258" t="s">
        <v>42</v>
      </c>
      <c r="E258" t="s">
        <v>28</v>
      </c>
      <c r="F258" t="s">
        <v>29</v>
      </c>
      <c r="G258" t="s">
        <v>179</v>
      </c>
      <c r="H258" t="s">
        <v>180</v>
      </c>
      <c r="I258" s="2">
        <v>-395146</v>
      </c>
      <c r="J258" s="2">
        <v>0</v>
      </c>
      <c r="K258" s="2">
        <v>-226577.77999999997</v>
      </c>
      <c r="L258" s="2">
        <v>-168568.22000000003</v>
      </c>
      <c r="M258" s="2">
        <v>-168568.22000000003</v>
      </c>
      <c r="N258" s="2">
        <v>0</v>
      </c>
      <c r="O258" s="2">
        <v>0</v>
      </c>
      <c r="P258" s="2">
        <v>0</v>
      </c>
      <c r="Q258" t="s">
        <v>179</v>
      </c>
      <c r="R258" t="s">
        <v>180</v>
      </c>
      <c r="S258" t="s">
        <v>45</v>
      </c>
      <c r="T258" t="s">
        <v>46</v>
      </c>
      <c r="U258" t="s">
        <v>34</v>
      </c>
      <c r="V258" t="s">
        <v>35</v>
      </c>
      <c r="W258" t="s">
        <v>48</v>
      </c>
      <c r="X258" t="s">
        <v>49</v>
      </c>
      <c r="Y258" t="s">
        <v>50</v>
      </c>
      <c r="Z258" t="s">
        <v>39</v>
      </c>
    </row>
    <row r="259" spans="1:26" x14ac:dyDescent="0.4">
      <c r="A259" t="s">
        <v>24</v>
      </c>
      <c r="B259" t="s">
        <v>25</v>
      </c>
      <c r="C259" t="s">
        <v>26</v>
      </c>
      <c r="D259" t="s">
        <v>108</v>
      </c>
      <c r="E259" t="s">
        <v>28</v>
      </c>
      <c r="F259" t="s">
        <v>29</v>
      </c>
      <c r="G259" t="s">
        <v>181</v>
      </c>
      <c r="H259" t="s">
        <v>182</v>
      </c>
      <c r="I259" s="2">
        <v>-532308.99989999982</v>
      </c>
      <c r="J259" s="2">
        <v>-532308.99989999982</v>
      </c>
      <c r="K259" s="2">
        <v>-251352.02000000002</v>
      </c>
      <c r="L259" s="2">
        <v>-280956.97989999974</v>
      </c>
      <c r="M259" s="2">
        <v>0</v>
      </c>
      <c r="N259" s="2">
        <v>0</v>
      </c>
      <c r="O259" s="2">
        <v>0</v>
      </c>
      <c r="P259" s="2">
        <v>0</v>
      </c>
      <c r="Q259" t="s">
        <v>181</v>
      </c>
      <c r="R259" t="s">
        <v>182</v>
      </c>
      <c r="S259" t="s">
        <v>112</v>
      </c>
      <c r="T259" t="s">
        <v>111</v>
      </c>
      <c r="U259" t="s">
        <v>47</v>
      </c>
      <c r="V259" t="s">
        <v>35</v>
      </c>
      <c r="W259" t="s">
        <v>36</v>
      </c>
      <c r="X259" t="s">
        <v>113</v>
      </c>
      <c r="Y259" t="s">
        <v>38</v>
      </c>
      <c r="Z259" t="s">
        <v>51</v>
      </c>
    </row>
    <row r="260" spans="1:26" x14ac:dyDescent="0.4">
      <c r="A260" t="s">
        <v>24</v>
      </c>
      <c r="B260" t="s">
        <v>25</v>
      </c>
      <c r="C260" t="s">
        <v>26</v>
      </c>
      <c r="D260" t="s">
        <v>108</v>
      </c>
      <c r="E260" t="s">
        <v>28</v>
      </c>
      <c r="F260" t="s">
        <v>29</v>
      </c>
      <c r="G260" t="s">
        <v>181</v>
      </c>
      <c r="H260" t="s">
        <v>182</v>
      </c>
      <c r="I260" s="2">
        <v>0</v>
      </c>
      <c r="J260" s="2">
        <v>0</v>
      </c>
      <c r="K260" s="2">
        <v>-60421.01</v>
      </c>
      <c r="L260" s="2">
        <v>60421.01</v>
      </c>
      <c r="M260" s="2">
        <v>0</v>
      </c>
      <c r="N260" s="2">
        <v>0</v>
      </c>
      <c r="O260" s="2">
        <v>0</v>
      </c>
      <c r="P260" s="2">
        <v>0</v>
      </c>
      <c r="Q260" t="s">
        <v>181</v>
      </c>
      <c r="R260" t="s">
        <v>182</v>
      </c>
      <c r="S260" t="s">
        <v>112</v>
      </c>
      <c r="T260" t="s">
        <v>111</v>
      </c>
      <c r="U260" t="s">
        <v>34</v>
      </c>
      <c r="V260" t="s">
        <v>35</v>
      </c>
      <c r="W260" t="s">
        <v>36</v>
      </c>
      <c r="X260" t="s">
        <v>113</v>
      </c>
      <c r="Y260" t="s">
        <v>38</v>
      </c>
      <c r="Z260" t="s">
        <v>39</v>
      </c>
    </row>
    <row r="261" spans="1:26" x14ac:dyDescent="0.4">
      <c r="A261" t="s">
        <v>24</v>
      </c>
      <c r="B261" t="s">
        <v>25</v>
      </c>
      <c r="C261" t="s">
        <v>26</v>
      </c>
      <c r="D261" t="s">
        <v>108</v>
      </c>
      <c r="E261" t="s">
        <v>28</v>
      </c>
      <c r="F261" t="s">
        <v>29</v>
      </c>
      <c r="G261" t="s">
        <v>183</v>
      </c>
      <c r="H261" t="s">
        <v>184</v>
      </c>
      <c r="I261" s="2">
        <v>-511000</v>
      </c>
      <c r="J261" s="2">
        <v>0</v>
      </c>
      <c r="K261" s="2">
        <v>-510999.99970000004</v>
      </c>
      <c r="L261" s="2">
        <v>-2.9999993421370164E-4</v>
      </c>
      <c r="M261" s="2">
        <v>-2.9999993421370164E-4</v>
      </c>
      <c r="N261" s="2">
        <v>0</v>
      </c>
      <c r="O261" s="2">
        <v>0</v>
      </c>
      <c r="P261" s="2">
        <v>0</v>
      </c>
      <c r="Q261" t="s">
        <v>183</v>
      </c>
      <c r="R261" t="s">
        <v>184</v>
      </c>
      <c r="S261" t="s">
        <v>32</v>
      </c>
      <c r="T261" t="s">
        <v>111</v>
      </c>
      <c r="U261" t="s">
        <v>47</v>
      </c>
      <c r="V261" t="s">
        <v>35</v>
      </c>
      <c r="W261" t="s">
        <v>36</v>
      </c>
      <c r="X261" t="s">
        <v>37</v>
      </c>
      <c r="Y261" t="s">
        <v>38</v>
      </c>
      <c r="Z261" t="s">
        <v>51</v>
      </c>
    </row>
    <row r="262" spans="1:26" x14ac:dyDescent="0.4">
      <c r="A262" t="s">
        <v>24</v>
      </c>
      <c r="B262" t="s">
        <v>25</v>
      </c>
      <c r="C262" t="s">
        <v>26</v>
      </c>
      <c r="D262" t="s">
        <v>108</v>
      </c>
      <c r="E262" t="s">
        <v>28</v>
      </c>
      <c r="F262" t="s">
        <v>29</v>
      </c>
      <c r="G262" t="s">
        <v>185</v>
      </c>
      <c r="H262" t="s">
        <v>186</v>
      </c>
      <c r="I262" s="2">
        <v>-325462.9999</v>
      </c>
      <c r="J262" s="2">
        <v>-325462.9999</v>
      </c>
      <c r="K262" s="2">
        <v>-211977.50999999995</v>
      </c>
      <c r="L262" s="2">
        <v>-113485.48990000006</v>
      </c>
      <c r="M262" s="2">
        <v>0</v>
      </c>
      <c r="N262" s="2">
        <v>0</v>
      </c>
      <c r="O262" s="2">
        <v>0</v>
      </c>
      <c r="P262" s="2">
        <v>0</v>
      </c>
      <c r="Q262" t="s">
        <v>185</v>
      </c>
      <c r="R262" t="s">
        <v>186</v>
      </c>
      <c r="S262" t="s">
        <v>112</v>
      </c>
      <c r="T262" t="s">
        <v>111</v>
      </c>
      <c r="U262" t="s">
        <v>47</v>
      </c>
      <c r="V262" t="s">
        <v>35</v>
      </c>
      <c r="W262" t="s">
        <v>36</v>
      </c>
      <c r="X262" t="s">
        <v>113</v>
      </c>
      <c r="Y262" t="s">
        <v>38</v>
      </c>
      <c r="Z262" t="s">
        <v>51</v>
      </c>
    </row>
    <row r="263" spans="1:26" x14ac:dyDescent="0.4">
      <c r="A263" t="s">
        <v>24</v>
      </c>
      <c r="B263" t="s">
        <v>40</v>
      </c>
      <c r="C263" t="s">
        <v>41</v>
      </c>
      <c r="D263" t="s">
        <v>42</v>
      </c>
      <c r="E263" t="s">
        <v>28</v>
      </c>
      <c r="F263" t="s">
        <v>29</v>
      </c>
      <c r="G263" t="s">
        <v>187</v>
      </c>
      <c r="H263" t="s">
        <v>188</v>
      </c>
      <c r="I263" s="2">
        <v>-316115.93351007183</v>
      </c>
      <c r="J263" s="2">
        <v>0</v>
      </c>
      <c r="K263" s="2">
        <v>-281656.48130496679</v>
      </c>
      <c r="L263" s="2">
        <v>-34459.452205105044</v>
      </c>
      <c r="M263" s="2">
        <v>0</v>
      </c>
      <c r="N263" s="2">
        <v>0</v>
      </c>
      <c r="O263" s="2">
        <v>0</v>
      </c>
      <c r="P263" s="2">
        <v>0</v>
      </c>
      <c r="Q263" t="s">
        <v>187</v>
      </c>
      <c r="R263" t="s">
        <v>188</v>
      </c>
      <c r="S263" t="s">
        <v>90</v>
      </c>
      <c r="T263" t="s">
        <v>46</v>
      </c>
      <c r="U263" t="s">
        <v>47</v>
      </c>
      <c r="V263" t="s">
        <v>35</v>
      </c>
      <c r="W263" t="s">
        <v>48</v>
      </c>
      <c r="X263" t="s">
        <v>91</v>
      </c>
      <c r="Y263" t="s">
        <v>50</v>
      </c>
      <c r="Z263" t="s">
        <v>51</v>
      </c>
    </row>
    <row r="264" spans="1:26" x14ac:dyDescent="0.4">
      <c r="A264" t="s">
        <v>24</v>
      </c>
      <c r="B264" t="s">
        <v>40</v>
      </c>
      <c r="C264" t="s">
        <v>41</v>
      </c>
      <c r="D264" t="s">
        <v>42</v>
      </c>
      <c r="E264" t="s">
        <v>28</v>
      </c>
      <c r="F264" t="s">
        <v>29</v>
      </c>
      <c r="G264" t="s">
        <v>187</v>
      </c>
      <c r="H264" t="s">
        <v>188</v>
      </c>
      <c r="I264" s="2">
        <v>-58289.109989999997</v>
      </c>
      <c r="J264" s="2">
        <v>0</v>
      </c>
      <c r="K264" s="2">
        <v>-50495.279999999984</v>
      </c>
      <c r="L264" s="2">
        <v>-7793.8299900000056</v>
      </c>
      <c r="M264" s="2">
        <v>0</v>
      </c>
      <c r="N264" s="2">
        <v>0</v>
      </c>
      <c r="O264" s="2">
        <v>0</v>
      </c>
      <c r="P264" s="2">
        <v>0</v>
      </c>
      <c r="Q264" t="s">
        <v>187</v>
      </c>
      <c r="R264" t="s">
        <v>188</v>
      </c>
      <c r="S264" t="s">
        <v>45</v>
      </c>
      <c r="T264" t="s">
        <v>46</v>
      </c>
      <c r="U264" t="s">
        <v>47</v>
      </c>
      <c r="V264" t="s">
        <v>35</v>
      </c>
      <c r="W264" t="s">
        <v>48</v>
      </c>
      <c r="X264" t="s">
        <v>49</v>
      </c>
      <c r="Y264" t="s">
        <v>50</v>
      </c>
      <c r="Z264" t="s">
        <v>51</v>
      </c>
    </row>
    <row r="265" spans="1:26" x14ac:dyDescent="0.4">
      <c r="A265" t="s">
        <v>24</v>
      </c>
      <c r="B265" t="s">
        <v>25</v>
      </c>
      <c r="C265" t="s">
        <v>26</v>
      </c>
      <c r="D265" t="s">
        <v>78</v>
      </c>
      <c r="E265" t="s">
        <v>28</v>
      </c>
      <c r="F265" t="s">
        <v>29</v>
      </c>
      <c r="G265" t="s">
        <v>187</v>
      </c>
      <c r="H265" t="s">
        <v>188</v>
      </c>
      <c r="I265" s="2">
        <v>-104336.28119794196</v>
      </c>
      <c r="J265" s="2">
        <v>0</v>
      </c>
      <c r="K265" s="2">
        <v>-92962.697287517716</v>
      </c>
      <c r="L265" s="2">
        <v>-11373.583910424246</v>
      </c>
      <c r="M265" s="2">
        <v>0</v>
      </c>
      <c r="N265" s="2">
        <v>0</v>
      </c>
      <c r="O265" s="2">
        <v>0</v>
      </c>
      <c r="P265" s="2">
        <v>0</v>
      </c>
      <c r="Q265" t="s">
        <v>187</v>
      </c>
      <c r="R265" t="s">
        <v>188</v>
      </c>
      <c r="S265" t="s">
        <v>90</v>
      </c>
      <c r="T265" t="s">
        <v>81</v>
      </c>
      <c r="U265" t="s">
        <v>47</v>
      </c>
      <c r="V265" t="s">
        <v>35</v>
      </c>
      <c r="W265" t="s">
        <v>36</v>
      </c>
      <c r="X265" t="s">
        <v>91</v>
      </c>
      <c r="Y265" t="s">
        <v>38</v>
      </c>
      <c r="Z265" t="s">
        <v>51</v>
      </c>
    </row>
    <row r="266" spans="1:26" x14ac:dyDescent="0.4">
      <c r="A266" t="s">
        <v>24</v>
      </c>
      <c r="B266" t="s">
        <v>25</v>
      </c>
      <c r="C266" t="s">
        <v>26</v>
      </c>
      <c r="D266" t="s">
        <v>27</v>
      </c>
      <c r="E266" t="s">
        <v>28</v>
      </c>
      <c r="F266" t="s">
        <v>29</v>
      </c>
      <c r="G266" t="s">
        <v>187</v>
      </c>
      <c r="H266" t="s">
        <v>188</v>
      </c>
      <c r="I266" s="2">
        <v>-6125.5582514039688</v>
      </c>
      <c r="J266" s="2">
        <v>0</v>
      </c>
      <c r="K266" s="2">
        <v>-5457.8178453762648</v>
      </c>
      <c r="L266" s="2">
        <v>-667.74040602770492</v>
      </c>
      <c r="M266" s="2">
        <v>0</v>
      </c>
      <c r="N266" s="2">
        <v>0</v>
      </c>
      <c r="O266" s="2">
        <v>0</v>
      </c>
      <c r="P266" s="2">
        <v>0</v>
      </c>
      <c r="Q266" t="s">
        <v>187</v>
      </c>
      <c r="R266" t="s">
        <v>188</v>
      </c>
      <c r="S266" t="s">
        <v>90</v>
      </c>
      <c r="T266" t="s">
        <v>33</v>
      </c>
      <c r="U266" t="s">
        <v>47</v>
      </c>
      <c r="V266" t="s">
        <v>35</v>
      </c>
      <c r="W266" t="s">
        <v>36</v>
      </c>
      <c r="X266" t="s">
        <v>91</v>
      </c>
      <c r="Y266" t="s">
        <v>38</v>
      </c>
      <c r="Z266" t="s">
        <v>51</v>
      </c>
    </row>
    <row r="267" spans="1:26" x14ac:dyDescent="0.4">
      <c r="A267" t="s">
        <v>24</v>
      </c>
      <c r="B267" t="s">
        <v>25</v>
      </c>
      <c r="C267" t="s">
        <v>26</v>
      </c>
      <c r="D267" t="s">
        <v>108</v>
      </c>
      <c r="E267" t="s">
        <v>28</v>
      </c>
      <c r="F267" t="s">
        <v>29</v>
      </c>
      <c r="G267" t="s">
        <v>187</v>
      </c>
      <c r="H267" t="s">
        <v>188</v>
      </c>
      <c r="I267" s="2">
        <v>-670473.81998999999</v>
      </c>
      <c r="J267" s="2">
        <v>0</v>
      </c>
      <c r="K267" s="2">
        <v>-616874.86870000011</v>
      </c>
      <c r="L267" s="2">
        <v>-53598.951289999881</v>
      </c>
      <c r="M267" s="2">
        <v>0</v>
      </c>
      <c r="N267" s="2">
        <v>0</v>
      </c>
      <c r="O267" s="2">
        <v>0</v>
      </c>
      <c r="P267" s="2">
        <v>0</v>
      </c>
      <c r="Q267" t="s">
        <v>187</v>
      </c>
      <c r="R267" t="s">
        <v>188</v>
      </c>
      <c r="S267" t="s">
        <v>112</v>
      </c>
      <c r="T267" t="s">
        <v>111</v>
      </c>
      <c r="U267" t="s">
        <v>47</v>
      </c>
      <c r="V267" t="s">
        <v>35</v>
      </c>
      <c r="W267" t="s">
        <v>36</v>
      </c>
      <c r="X267" t="s">
        <v>113</v>
      </c>
      <c r="Y267" t="s">
        <v>38</v>
      </c>
      <c r="Z267" t="s">
        <v>51</v>
      </c>
    </row>
    <row r="268" spans="1:26" x14ac:dyDescent="0.4">
      <c r="A268" t="s">
        <v>24</v>
      </c>
      <c r="B268" t="s">
        <v>25</v>
      </c>
      <c r="C268" t="s">
        <v>26</v>
      </c>
      <c r="D268" t="s">
        <v>108</v>
      </c>
      <c r="E268" t="s">
        <v>28</v>
      </c>
      <c r="F268" t="s">
        <v>29</v>
      </c>
      <c r="G268" t="s">
        <v>187</v>
      </c>
      <c r="H268" t="s">
        <v>188</v>
      </c>
      <c r="I268" s="2">
        <v>-4835.967040582078</v>
      </c>
      <c r="J268" s="2">
        <v>0</v>
      </c>
      <c r="K268" s="2">
        <v>-4308.8035621391537</v>
      </c>
      <c r="L268" s="2">
        <v>-527.16347844292454</v>
      </c>
      <c r="M268" s="2">
        <v>0</v>
      </c>
      <c r="N268" s="2">
        <v>0</v>
      </c>
      <c r="O268" s="2">
        <v>0</v>
      </c>
      <c r="P268" s="2">
        <v>0</v>
      </c>
      <c r="Q268" t="s">
        <v>187</v>
      </c>
      <c r="R268" t="s">
        <v>188</v>
      </c>
      <c r="S268" t="s">
        <v>90</v>
      </c>
      <c r="T268" t="s">
        <v>111</v>
      </c>
      <c r="U268" t="s">
        <v>47</v>
      </c>
      <c r="V268" t="s">
        <v>35</v>
      </c>
      <c r="W268" t="s">
        <v>36</v>
      </c>
      <c r="X268" t="s">
        <v>91</v>
      </c>
      <c r="Y268" t="s">
        <v>38</v>
      </c>
      <c r="Z268" t="s">
        <v>51</v>
      </c>
    </row>
    <row r="269" spans="1:26" x14ac:dyDescent="0.4">
      <c r="A269" t="s">
        <v>24</v>
      </c>
      <c r="B269" t="s">
        <v>25</v>
      </c>
      <c r="C269" t="s">
        <v>26</v>
      </c>
      <c r="D269" t="s">
        <v>108</v>
      </c>
      <c r="E269" t="s">
        <v>28</v>
      </c>
      <c r="F269" t="s">
        <v>29</v>
      </c>
      <c r="G269" t="s">
        <v>187</v>
      </c>
      <c r="H269" t="s">
        <v>188</v>
      </c>
      <c r="I269" s="2">
        <v>-2313.0392000000002</v>
      </c>
      <c r="J269" s="2">
        <v>0</v>
      </c>
      <c r="K269" s="2">
        <v>-2307.66</v>
      </c>
      <c r="L269" s="2">
        <v>-5.37920000000031</v>
      </c>
      <c r="M269" s="2">
        <v>0</v>
      </c>
      <c r="N269" s="2">
        <v>0</v>
      </c>
      <c r="O269" s="2">
        <v>0</v>
      </c>
      <c r="P269" s="2">
        <v>0</v>
      </c>
      <c r="Q269" t="s">
        <v>187</v>
      </c>
      <c r="R269" t="s">
        <v>188</v>
      </c>
      <c r="S269" t="s">
        <v>32</v>
      </c>
      <c r="T269" t="s">
        <v>111</v>
      </c>
      <c r="U269" t="s">
        <v>47</v>
      </c>
      <c r="V269" t="s">
        <v>35</v>
      </c>
      <c r="W269" t="s">
        <v>36</v>
      </c>
      <c r="X269" t="s">
        <v>37</v>
      </c>
      <c r="Y269" t="s">
        <v>38</v>
      </c>
      <c r="Z269" t="s">
        <v>51</v>
      </c>
    </row>
    <row r="270" spans="1:26" x14ac:dyDescent="0.4">
      <c r="A270" t="s">
        <v>24</v>
      </c>
      <c r="B270" t="s">
        <v>54</v>
      </c>
      <c r="C270" t="s">
        <v>55</v>
      </c>
      <c r="D270" t="s">
        <v>56</v>
      </c>
      <c r="E270" t="s">
        <v>28</v>
      </c>
      <c r="F270" t="s">
        <v>29</v>
      </c>
      <c r="G270" t="s">
        <v>187</v>
      </c>
      <c r="H270" t="s">
        <v>188</v>
      </c>
      <c r="I270" s="2">
        <v>-304674.6997</v>
      </c>
      <c r="J270" s="2">
        <v>0</v>
      </c>
      <c r="K270" s="2">
        <v>-281755.23990000004</v>
      </c>
      <c r="L270" s="2">
        <v>-22919.459800000048</v>
      </c>
      <c r="M270" s="2">
        <v>0</v>
      </c>
      <c r="N270" s="2">
        <v>0</v>
      </c>
      <c r="O270" s="2">
        <v>0</v>
      </c>
      <c r="P270" s="2">
        <v>0</v>
      </c>
      <c r="Q270" t="s">
        <v>187</v>
      </c>
      <c r="R270" t="s">
        <v>188</v>
      </c>
      <c r="S270" t="s">
        <v>96</v>
      </c>
      <c r="T270" t="s">
        <v>57</v>
      </c>
      <c r="U270" t="s">
        <v>47</v>
      </c>
      <c r="V270" t="s">
        <v>35</v>
      </c>
      <c r="W270" t="s">
        <v>58</v>
      </c>
      <c r="X270" t="s">
        <v>97</v>
      </c>
      <c r="Y270" t="s">
        <v>59</v>
      </c>
      <c r="Z270" t="s">
        <v>51</v>
      </c>
    </row>
    <row r="271" spans="1:26" x14ac:dyDescent="0.4">
      <c r="A271" t="s">
        <v>24</v>
      </c>
      <c r="B271" t="s">
        <v>40</v>
      </c>
      <c r="C271" t="s">
        <v>41</v>
      </c>
      <c r="D271" t="s">
        <v>42</v>
      </c>
      <c r="E271" t="s">
        <v>28</v>
      </c>
      <c r="F271" t="s">
        <v>29</v>
      </c>
      <c r="G271" t="s">
        <v>189</v>
      </c>
      <c r="H271" t="s">
        <v>190</v>
      </c>
      <c r="I271" s="2">
        <v>-47688.24</v>
      </c>
      <c r="J271" s="2">
        <v>0</v>
      </c>
      <c r="K271" s="2">
        <v>-47686.808377999987</v>
      </c>
      <c r="L271" s="2">
        <v>-1.4316220000109752</v>
      </c>
      <c r="M271" s="2">
        <v>-1.4316220000109752</v>
      </c>
      <c r="N271" s="2">
        <v>0</v>
      </c>
      <c r="O271" s="2">
        <v>0</v>
      </c>
      <c r="P271" s="2">
        <v>0</v>
      </c>
      <c r="Q271" t="s">
        <v>189</v>
      </c>
      <c r="R271" t="s">
        <v>190</v>
      </c>
      <c r="S271" t="s">
        <v>45</v>
      </c>
      <c r="T271" t="s">
        <v>46</v>
      </c>
      <c r="U271" t="s">
        <v>82</v>
      </c>
      <c r="V271" t="s">
        <v>35</v>
      </c>
      <c r="W271" t="s">
        <v>48</v>
      </c>
      <c r="X271" t="s">
        <v>49</v>
      </c>
      <c r="Y271" t="s">
        <v>50</v>
      </c>
      <c r="Z271" t="s">
        <v>83</v>
      </c>
    </row>
    <row r="272" spans="1:26" x14ac:dyDescent="0.4">
      <c r="A272" t="s">
        <v>24</v>
      </c>
      <c r="B272" t="s">
        <v>40</v>
      </c>
      <c r="C272" t="s">
        <v>41</v>
      </c>
      <c r="D272" t="s">
        <v>133</v>
      </c>
      <c r="E272" t="s">
        <v>28</v>
      </c>
      <c r="F272" t="s">
        <v>29</v>
      </c>
      <c r="G272" t="s">
        <v>189</v>
      </c>
      <c r="H272" t="s">
        <v>190</v>
      </c>
      <c r="I272" s="2">
        <v>-95860.25</v>
      </c>
      <c r="J272" s="2">
        <v>0</v>
      </c>
      <c r="K272" s="2">
        <v>-95861.681622000004</v>
      </c>
      <c r="L272" s="2">
        <v>1.4316220000036992</v>
      </c>
      <c r="M272" s="2">
        <v>0</v>
      </c>
      <c r="N272" s="2">
        <v>0</v>
      </c>
      <c r="O272" s="2">
        <v>0</v>
      </c>
      <c r="P272" s="2">
        <v>0</v>
      </c>
      <c r="Q272" t="s">
        <v>189</v>
      </c>
      <c r="R272" t="s">
        <v>190</v>
      </c>
      <c r="S272" t="s">
        <v>45</v>
      </c>
      <c r="T272" t="s">
        <v>134</v>
      </c>
      <c r="U272" t="s">
        <v>82</v>
      </c>
      <c r="V272" t="s">
        <v>35</v>
      </c>
      <c r="W272" t="s">
        <v>48</v>
      </c>
      <c r="X272" t="s">
        <v>49</v>
      </c>
      <c r="Y272" t="s">
        <v>50</v>
      </c>
      <c r="Z272" t="s">
        <v>83</v>
      </c>
    </row>
    <row r="273" spans="1:26" x14ac:dyDescent="0.4">
      <c r="A273" t="s">
        <v>24</v>
      </c>
      <c r="B273" t="s">
        <v>25</v>
      </c>
      <c r="C273" t="s">
        <v>26</v>
      </c>
      <c r="D273" t="s">
        <v>78</v>
      </c>
      <c r="E273" t="s">
        <v>28</v>
      </c>
      <c r="F273" t="s">
        <v>29</v>
      </c>
      <c r="G273" t="s">
        <v>191</v>
      </c>
      <c r="H273" t="s">
        <v>192</v>
      </c>
      <c r="I273" s="2">
        <v>-799890.99990000005</v>
      </c>
      <c r="J273" s="2">
        <v>-799890.99990000005</v>
      </c>
      <c r="K273" s="2">
        <v>-796279.39999999991</v>
      </c>
      <c r="L273" s="2">
        <v>-3611.5999000001466</v>
      </c>
      <c r="M273" s="2">
        <v>0</v>
      </c>
      <c r="N273" s="2">
        <v>0</v>
      </c>
      <c r="O273" s="2">
        <v>0</v>
      </c>
      <c r="P273" s="2">
        <v>0</v>
      </c>
      <c r="Q273" t="s">
        <v>191</v>
      </c>
      <c r="R273" t="s">
        <v>192</v>
      </c>
      <c r="S273" t="s">
        <v>90</v>
      </c>
      <c r="T273" t="s">
        <v>81</v>
      </c>
      <c r="U273" t="s">
        <v>82</v>
      </c>
      <c r="V273" t="s">
        <v>35</v>
      </c>
      <c r="W273" t="s">
        <v>36</v>
      </c>
      <c r="X273" t="s">
        <v>91</v>
      </c>
      <c r="Y273" t="s">
        <v>38</v>
      </c>
      <c r="Z273" t="s">
        <v>83</v>
      </c>
    </row>
  </sheetData>
  <autoFilter ref="A2:Z273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298ea90c0e32d671e1de24281900ac49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ce9c6d57319db961a25fe03cf78f90c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BD5F7D-F1AC-46AE-8819-E8AD75679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6FA57-2ECA-48C8-9F45-23124BE18B22}"/>
</file>

<file path=customXml/itemProps3.xml><?xml version="1.0" encoding="utf-8"?>
<ds:datastoreItem xmlns:ds="http://schemas.openxmlformats.org/officeDocument/2006/customXml" ds:itemID="{24270CC4-D318-4BB5-B334-C060CBD882B3}">
  <ds:schemaRefs>
    <ds:schemaRef ds:uri="http://schemas.openxmlformats.org/package/2006/metadata/core-properties"/>
    <ds:schemaRef ds:uri="http://purl.org/dc/dcmitype/"/>
    <ds:schemaRef ds:uri="9b483750-598d-46a0-877d-052f8f804d23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e6f0d7a7-7317-4211-b722-0acf268d17fd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KOOND_2024_ylek_02.05</vt:lpstr>
      <vt:lpstr>Asutustega_25.03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Helena Siemann - MKM</cp:lastModifiedBy>
  <dcterms:created xsi:type="dcterms:W3CDTF">2025-03-06T14:35:33Z</dcterms:created>
  <dcterms:modified xsi:type="dcterms:W3CDTF">2025-10-14T12:13:16Z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2025-03-25T14:25:40Z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67106eb7-7ceb-4afe-83b4-5f6db2b043e1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MediaServiceImageTags">
    <vt:lpwstr/>
  </property>
</Properties>
</file>